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7110"/>
  </bookViews>
  <sheets>
    <sheet name="composition" sheetId="8" r:id="rId1"/>
    <sheet name="export" sheetId="1" r:id="rId2"/>
    <sheet name="Import" sheetId="2" r:id="rId3"/>
    <sheet name="partner" sheetId="3" r:id="rId4"/>
  </sheets>
  <definedNames>
    <definedName name="_xlnm.Print_Area" localSheetId="1">export!$A$1:$K$45</definedName>
  </definedNames>
  <calcPr calcId="124519"/>
</workbook>
</file>

<file path=xl/calcChain.xml><?xml version="1.0" encoding="utf-8"?>
<calcChain xmlns="http://schemas.openxmlformats.org/spreadsheetml/2006/main">
  <c r="E7" i="3"/>
  <c r="E8"/>
  <c r="E9"/>
  <c r="E10"/>
  <c r="E11"/>
  <c r="E12"/>
  <c r="E13"/>
  <c r="E14"/>
  <c r="E15"/>
  <c r="E16"/>
  <c r="E17"/>
  <c r="E18"/>
  <c r="E19"/>
  <c r="E21"/>
  <c r="E6"/>
  <c r="C20"/>
  <c r="D20"/>
  <c r="E20" s="1"/>
  <c r="D32" i="2" l="1"/>
  <c r="G45" i="1"/>
  <c r="C43" i="3" l="1"/>
  <c r="D43"/>
  <c r="E44"/>
  <c r="E42"/>
  <c r="E41"/>
  <c r="E40"/>
  <c r="E39"/>
  <c r="E38"/>
  <c r="E37"/>
  <c r="E36"/>
  <c r="E35"/>
  <c r="E34"/>
  <c r="E33"/>
  <c r="E32"/>
  <c r="E31"/>
  <c r="E30"/>
  <c r="E29"/>
  <c r="E43" l="1"/>
  <c r="G7" i="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3"/>
  <c r="G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3"/>
  <c r="F6"/>
  <c r="E32"/>
  <c r="G32" s="1"/>
  <c r="K7" i="1" l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6"/>
  <c r="K6"/>
  <c r="E45"/>
  <c r="I45"/>
  <c r="K45" s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3"/>
  <c r="J46"/>
  <c r="J6"/>
  <c r="E5" i="8"/>
  <c r="D5"/>
  <c r="C6" s="1"/>
  <c r="E11"/>
  <c r="D11"/>
  <c r="B12" s="1"/>
  <c r="G11"/>
  <c r="C16"/>
  <c r="B16"/>
  <c r="C12" l="1"/>
  <c r="B6"/>
  <c r="F32" i="2"/>
  <c r="C32"/>
  <c r="J45" i="1"/>
  <c r="B14" i="8"/>
  <c r="C14"/>
  <c r="E8"/>
  <c r="E14" s="1"/>
  <c r="D8"/>
  <c r="D16" s="1"/>
  <c r="G8"/>
  <c r="G5"/>
  <c r="D14" l="1"/>
  <c r="C9"/>
  <c r="B9"/>
  <c r="E16"/>
</calcChain>
</file>

<file path=xl/sharedStrings.xml><?xml version="1.0" encoding="utf-8"?>
<sst xmlns="http://schemas.openxmlformats.org/spreadsheetml/2006/main" count="188" uniqueCount="137">
  <si>
    <t>% Change</t>
  </si>
  <si>
    <t xml:space="preserve">% Share </t>
  </si>
  <si>
    <t>S.N</t>
  </si>
  <si>
    <t>Commodities</t>
  </si>
  <si>
    <t>Unit</t>
  </si>
  <si>
    <t>Quantity</t>
  </si>
  <si>
    <t>Value</t>
  </si>
  <si>
    <t>in value</t>
  </si>
  <si>
    <t>Soyabean oil</t>
  </si>
  <si>
    <t>Palm oil</t>
  </si>
  <si>
    <t>Woolen Carpet</t>
  </si>
  <si>
    <t>Sq.Mtr.</t>
  </si>
  <si>
    <t>Jute and Jute Products</t>
  </si>
  <si>
    <t>Readymade Garments</t>
  </si>
  <si>
    <t>Pcs.</t>
  </si>
  <si>
    <t>Juices</t>
  </si>
  <si>
    <t>Cardamom</t>
  </si>
  <si>
    <t>Kg.</t>
  </si>
  <si>
    <t>Sunflower Oil</t>
  </si>
  <si>
    <t>Iron and Steel products</t>
  </si>
  <si>
    <t>Tea</t>
  </si>
  <si>
    <t>Woolen and Pashmina shawls</t>
  </si>
  <si>
    <t>Rosin and resin acid</t>
  </si>
  <si>
    <t>Noodles, pasta and like</t>
  </si>
  <si>
    <t>Nepalese paper and paper Products</t>
  </si>
  <si>
    <t>Medicinal Herbs</t>
  </si>
  <si>
    <t>Footwear</t>
  </si>
  <si>
    <t>Dentifrices (toothpaste)</t>
  </si>
  <si>
    <t>Essential Oils</t>
  </si>
  <si>
    <t>Handicrafts ( Painting, Sculpture and statuary)</t>
  </si>
  <si>
    <t>Ginger</t>
  </si>
  <si>
    <t>Cotton sacks and bags</t>
  </si>
  <si>
    <t>Lentils</t>
  </si>
  <si>
    <t>Gold Jewellery</t>
  </si>
  <si>
    <t>Hides &amp; Skins</t>
  </si>
  <si>
    <t>Copper and articles thereof</t>
  </si>
  <si>
    <t>Articles of silver jewellery</t>
  </si>
  <si>
    <t>Others</t>
  </si>
  <si>
    <t>Total</t>
  </si>
  <si>
    <t>`</t>
  </si>
  <si>
    <t>Petroleum Products</t>
  </si>
  <si>
    <t>Iron &amp; Steel and products thereof</t>
  </si>
  <si>
    <t>Machinery and parts</t>
  </si>
  <si>
    <t>Transport Vehicles and parts thereof</t>
  </si>
  <si>
    <t>Cereals</t>
  </si>
  <si>
    <t>Electronic and Electrical Equipments</t>
  </si>
  <si>
    <t>Pharmaceutical products</t>
  </si>
  <si>
    <t>Telecommunication Equipment and parts</t>
  </si>
  <si>
    <t>Articles of apparel and clothing accessories</t>
  </si>
  <si>
    <t>Aircraft and parts thereof</t>
  </si>
  <si>
    <t>Fertilizers</t>
  </si>
  <si>
    <t>Polythene Granules</t>
  </si>
  <si>
    <t>Crude soyabean oil</t>
  </si>
  <si>
    <t>Crude palm Oil</t>
  </si>
  <si>
    <t>Gold</t>
  </si>
  <si>
    <t>Chemicals</t>
  </si>
  <si>
    <t>Man-made staple fibres ( Synthetic, Polyester etc)</t>
  </si>
  <si>
    <t>Aluminium and articles thereof</t>
  </si>
  <si>
    <t>Rubber and articles thereof</t>
  </si>
  <si>
    <t>Silver</t>
  </si>
  <si>
    <t>Cotton ( Yarn and Fabrics)</t>
  </si>
  <si>
    <t>Low erucic acid rape or colza seeds</t>
  </si>
  <si>
    <t>Zinc and articles thereof</t>
  </si>
  <si>
    <t>Wool, fine or coarse animal hair</t>
  </si>
  <si>
    <t>Crude sunflower oil</t>
  </si>
  <si>
    <t>Major Trading Partners of Nepal</t>
  </si>
  <si>
    <t>Exports</t>
  </si>
  <si>
    <t>In Billion Rs.</t>
  </si>
  <si>
    <t>Countries/Region</t>
  </si>
  <si>
    <t>Imports</t>
  </si>
  <si>
    <t>Foreign Trade Balance of Nepal</t>
  </si>
  <si>
    <t>Total Exports</t>
  </si>
  <si>
    <t>Total Imports</t>
  </si>
  <si>
    <t>Total Trade</t>
  </si>
  <si>
    <t>Trade Deficit</t>
  </si>
  <si>
    <t>Export: Import Ratio</t>
  </si>
  <si>
    <t>1:</t>
  </si>
  <si>
    <t>Share % in Total Trade</t>
  </si>
  <si>
    <t>Dog or cat food</t>
  </si>
  <si>
    <t>Woolen Felt Products</t>
  </si>
  <si>
    <t>Plywood</t>
  </si>
  <si>
    <t>Broom grass (Amriso)</t>
  </si>
  <si>
    <t>Unwrought lead (excl refined and containi n  antimony)</t>
  </si>
  <si>
    <t>Stoppers, lids, caps and other closures of  plastics</t>
  </si>
  <si>
    <t>Fabrics</t>
  </si>
  <si>
    <t>Yarns)</t>
  </si>
  <si>
    <t>F.Y. 2023/24 (2080/81)</t>
  </si>
  <si>
    <t>F.Y. 2080/81</t>
  </si>
  <si>
    <t xml:space="preserve"> F.Y. 2023/24</t>
  </si>
  <si>
    <t>Kattha</t>
  </si>
  <si>
    <t xml:space="preserve">Oil-cake </t>
  </si>
  <si>
    <t>Cement</t>
  </si>
  <si>
    <t>Cement Clinker</t>
  </si>
  <si>
    <t>Brans</t>
  </si>
  <si>
    <t>(2023/24)</t>
  </si>
  <si>
    <t>F.Y. 2081/82</t>
  </si>
  <si>
    <t xml:space="preserve">F.Y. 2081/82 </t>
  </si>
  <si>
    <t>-</t>
  </si>
  <si>
    <t xml:space="preserve">COMPARISON OF TOTAL EXPORTS OF SOME MAJOR COMMODITIES </t>
  </si>
  <si>
    <t>(Provisional)</t>
  </si>
  <si>
    <t xml:space="preserve">COMPARISON OF TOTAL IMPORTS OF SOME MAJOR COMMODITIES </t>
  </si>
  <si>
    <t>Grand Total</t>
  </si>
  <si>
    <t>(2024/25)</t>
  </si>
  <si>
    <t>DURING THE FIRST TWO  MONTH OF THE F.Y. 2080/81 AND 2081/82</t>
  </si>
  <si>
    <t>Percentage Change in First Two Month of F.Y. 2080/81 compared to same period of the previous year</t>
  </si>
  <si>
    <t>Percentage Change in First Two Month of F.Y. 2081/82 compared to same period of the previous year</t>
  </si>
  <si>
    <t>(First Two Month Provisional)</t>
  </si>
  <si>
    <t xml:space="preserve"> (Shrawn-Bhadra) </t>
  </si>
  <si>
    <t>F.Y. 2080/81 (Shrawn-Bhadra)</t>
  </si>
  <si>
    <t>F.Y. 2081/82 (Shrawn-Bhadra)</t>
  </si>
  <si>
    <t>Afghanistan</t>
  </si>
  <si>
    <t>Argentina</t>
  </si>
  <si>
    <t>Australia</t>
  </si>
  <si>
    <t>Bahrain</t>
  </si>
  <si>
    <t>Canada</t>
  </si>
  <si>
    <t>China</t>
  </si>
  <si>
    <t>France</t>
  </si>
  <si>
    <t>Germany</t>
  </si>
  <si>
    <t>India</t>
  </si>
  <si>
    <t>Indonesia</t>
  </si>
  <si>
    <t>Italy</t>
  </si>
  <si>
    <t>Japan</t>
  </si>
  <si>
    <t>Malaysia</t>
  </si>
  <si>
    <t>Netherlands</t>
  </si>
  <si>
    <t>Oman</t>
  </si>
  <si>
    <t>Qatar</t>
  </si>
  <si>
    <t>Thailand</t>
  </si>
  <si>
    <t>Turkey</t>
  </si>
  <si>
    <t>Ukraine</t>
  </si>
  <si>
    <t>United Arab Emirates</t>
  </si>
  <si>
    <t>United Kingdom</t>
  </si>
  <si>
    <t>United States</t>
  </si>
  <si>
    <t>F.Y. 2079/80 (2022/23) Shrawan-Bhadra</t>
  </si>
  <si>
    <t>F.Y. 2080/81 (2023/24)Shrawan Bhadra</t>
  </si>
  <si>
    <t>F.Y. 2081/82 (2024/25)Shrawn Bhadra</t>
  </si>
  <si>
    <t xml:space="preserve">    F.Y. 2080/81       ( Shrawn-Bhadra)</t>
  </si>
  <si>
    <t xml:space="preserve">    F.Y. 2081/82        (Shrawan-Bhadra)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</si>
</sst>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Font="1" applyBorder="1" applyAlignment="1">
      <alignment vertical="top"/>
    </xf>
    <xf numFmtId="0" fontId="5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vertical="top" wrapText="1"/>
    </xf>
    <xf numFmtId="2" fontId="0" fillId="0" borderId="0" xfId="0" applyNumberFormat="1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10" xfId="0" applyFont="1" applyBorder="1" applyAlignment="1">
      <alignment horizontal="centerContinuous" vertical="top"/>
    </xf>
    <xf numFmtId="164" fontId="4" fillId="0" borderId="3" xfId="2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164" fontId="4" fillId="0" borderId="8" xfId="2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  <xf numFmtId="164" fontId="1" fillId="0" borderId="0" xfId="2" applyNumberFormat="1" applyFont="1" applyBorder="1" applyAlignment="1">
      <alignment vertical="top"/>
    </xf>
    <xf numFmtId="0" fontId="11" fillId="0" borderId="0" xfId="0" applyFont="1"/>
    <xf numFmtId="0" fontId="1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164" fontId="13" fillId="0" borderId="0" xfId="1" applyNumberFormat="1" applyFont="1"/>
    <xf numFmtId="0" fontId="13" fillId="0" borderId="3" xfId="0" applyFont="1" applyBorder="1"/>
    <xf numFmtId="0" fontId="9" fillId="0" borderId="10" xfId="0" applyFont="1" applyBorder="1" applyAlignment="1">
      <alignment horizontal="right" vertical="top"/>
    </xf>
    <xf numFmtId="164" fontId="9" fillId="0" borderId="3" xfId="1" applyNumberFormat="1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3" fillId="0" borderId="6" xfId="0" applyFont="1" applyBorder="1"/>
    <xf numFmtId="0" fontId="13" fillId="0" borderId="9" xfId="0" applyFont="1" applyBorder="1"/>
    <xf numFmtId="0" fontId="13" fillId="0" borderId="5" xfId="0" applyFont="1" applyBorder="1"/>
    <xf numFmtId="0" fontId="9" fillId="0" borderId="3" xfId="0" applyFont="1" applyBorder="1" applyAlignment="1">
      <alignment horizontal="left"/>
    </xf>
    <xf numFmtId="43" fontId="4" fillId="0" borderId="2" xfId="0" applyNumberFormat="1" applyFont="1" applyBorder="1" applyAlignment="1">
      <alignment vertical="top"/>
    </xf>
    <xf numFmtId="43" fontId="4" fillId="0" borderId="3" xfId="0" applyNumberFormat="1" applyFont="1" applyBorder="1" applyAlignment="1">
      <alignment vertical="top"/>
    </xf>
    <xf numFmtId="0" fontId="16" fillId="0" borderId="8" xfId="0" applyFont="1" applyBorder="1"/>
    <xf numFmtId="0" fontId="9" fillId="0" borderId="8" xfId="0" applyFont="1" applyBorder="1" applyAlignment="1">
      <alignment vertical="top" wrapText="1"/>
    </xf>
    <xf numFmtId="164" fontId="7" fillId="0" borderId="0" xfId="1" applyNumberFormat="1" applyFont="1" applyBorder="1" applyAlignment="1"/>
    <xf numFmtId="164" fontId="7" fillId="0" borderId="0" xfId="1" applyNumberFormat="1" applyFont="1" applyBorder="1" applyAlignment="1">
      <alignment horizontal="left"/>
    </xf>
    <xf numFmtId="0" fontId="12" fillId="0" borderId="0" xfId="0" applyFont="1" applyBorder="1"/>
    <xf numFmtId="164" fontId="1" fillId="0" borderId="0" xfId="1" applyNumberFormat="1" applyFont="1" applyBorder="1"/>
    <xf numFmtId="0" fontId="11" fillId="0" borderId="0" xfId="0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164" fontId="11" fillId="0" borderId="0" xfId="1" applyNumberFormat="1" applyFont="1" applyFill="1" applyBorder="1"/>
    <xf numFmtId="0" fontId="13" fillId="0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1" fillId="0" borderId="0" xfId="0" applyFont="1" applyFill="1" applyBorder="1"/>
    <xf numFmtId="0" fontId="14" fillId="0" borderId="0" xfId="0" applyFont="1" applyFill="1" applyBorder="1" applyAlignment="1">
      <alignment vertical="top"/>
    </xf>
    <xf numFmtId="43" fontId="11" fillId="0" borderId="0" xfId="1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0" fontId="13" fillId="0" borderId="4" xfId="0" applyFont="1" applyBorder="1"/>
    <xf numFmtId="166" fontId="11" fillId="0" borderId="0" xfId="1" applyNumberFormat="1" applyFont="1" applyFill="1" applyBorder="1"/>
    <xf numFmtId="166" fontId="14" fillId="0" borderId="3" xfId="0" applyNumberFormat="1" applyFont="1" applyFill="1" applyBorder="1" applyAlignment="1">
      <alignment vertical="top" wrapText="1"/>
    </xf>
    <xf numFmtId="166" fontId="9" fillId="0" borderId="8" xfId="0" applyNumberFormat="1" applyFont="1" applyFill="1" applyBorder="1" applyAlignment="1">
      <alignment horizontal="right" vertical="center"/>
    </xf>
    <xf numFmtId="2" fontId="11" fillId="0" borderId="0" xfId="1" applyNumberFormat="1" applyFont="1" applyFill="1" applyBorder="1"/>
    <xf numFmtId="2" fontId="11" fillId="0" borderId="0" xfId="1" applyNumberFormat="1" applyFont="1" applyFill="1" applyBorder="1" applyAlignment="1">
      <alignment vertical="top"/>
    </xf>
    <xf numFmtId="43" fontId="1" fillId="0" borderId="0" xfId="1" applyNumberFormat="1" applyFont="1" applyBorder="1" applyAlignment="1">
      <alignment vertical="top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3" fontId="4" fillId="0" borderId="0" xfId="1" applyFont="1" applyBorder="1" applyAlignment="1">
      <alignment vertical="top"/>
    </xf>
    <xf numFmtId="43" fontId="19" fillId="0" borderId="3" xfId="1" applyNumberFormat="1" applyFont="1" applyBorder="1"/>
    <xf numFmtId="20" fontId="9" fillId="0" borderId="2" xfId="0" quotePrefix="1" applyNumberFormat="1" applyFont="1" applyBorder="1" applyAlignment="1">
      <alignment horizontal="right"/>
    </xf>
    <xf numFmtId="166" fontId="9" fillId="0" borderId="10" xfId="0" applyNumberFormat="1" applyFont="1" applyBorder="1" applyAlignment="1">
      <alignment horizontal="left"/>
    </xf>
    <xf numFmtId="165" fontId="16" fillId="0" borderId="7" xfId="1" applyNumberFormat="1" applyFont="1" applyBorder="1" applyAlignment="1">
      <alignment vertical="top"/>
    </xf>
    <xf numFmtId="165" fontId="16" fillId="0" borderId="8" xfId="1" applyNumberFormat="1" applyFont="1" applyBorder="1" applyAlignment="1">
      <alignment vertical="top"/>
    </xf>
    <xf numFmtId="0" fontId="13" fillId="0" borderId="0" xfId="0" applyFont="1" applyBorder="1"/>
    <xf numFmtId="0" fontId="13" fillId="0" borderId="8" xfId="0" applyFont="1" applyBorder="1"/>
    <xf numFmtId="166" fontId="9" fillId="0" borderId="11" xfId="0" applyNumberFormat="1" applyFont="1" applyBorder="1" applyAlignment="1">
      <alignment horizontal="left"/>
    </xf>
    <xf numFmtId="166" fontId="9" fillId="0" borderId="9" xfId="0" applyNumberFormat="1" applyFont="1" applyBorder="1" applyAlignment="1">
      <alignment horizontal="left"/>
    </xf>
    <xf numFmtId="0" fontId="13" fillId="0" borderId="11" xfId="0" applyFont="1" applyBorder="1"/>
    <xf numFmtId="20" fontId="9" fillId="0" borderId="0" xfId="0" quotePrefix="1" applyNumberFormat="1" applyFont="1" applyBorder="1" applyAlignment="1">
      <alignment horizontal="right"/>
    </xf>
    <xf numFmtId="166" fontId="9" fillId="0" borderId="8" xfId="0" applyNumberFormat="1" applyFont="1" applyBorder="1" applyAlignment="1">
      <alignment vertical="top"/>
    </xf>
    <xf numFmtId="166" fontId="9" fillId="0" borderId="11" xfId="0" applyNumberFormat="1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164" fontId="6" fillId="0" borderId="7" xfId="1" applyNumberFormat="1" applyFont="1" applyBorder="1" applyAlignment="1">
      <alignment horizontal="right" vertical="top"/>
    </xf>
    <xf numFmtId="164" fontId="6" fillId="0" borderId="0" xfId="1" applyNumberFormat="1" applyFont="1" applyBorder="1" applyAlignment="1">
      <alignment horizontal="right" vertical="top"/>
    </xf>
    <xf numFmtId="2" fontId="17" fillId="0" borderId="10" xfId="0" applyNumberFormat="1" applyFont="1" applyFill="1" applyBorder="1" applyAlignment="1">
      <alignment horizontal="right" vertical="top"/>
    </xf>
    <xf numFmtId="2" fontId="17" fillId="0" borderId="11" xfId="0" applyNumberFormat="1" applyFont="1" applyFill="1" applyBorder="1" applyAlignment="1">
      <alignment horizontal="right" vertical="top"/>
    </xf>
    <xf numFmtId="164" fontId="6" fillId="0" borderId="10" xfId="1" applyNumberFormat="1" applyFont="1" applyBorder="1" applyAlignment="1">
      <alignment horizontal="center" vertical="center"/>
    </xf>
    <xf numFmtId="164" fontId="21" fillId="0" borderId="11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right" vertical="top"/>
    </xf>
    <xf numFmtId="164" fontId="18" fillId="0" borderId="0" xfId="1" applyNumberFormat="1" applyFont="1" applyFill="1" applyBorder="1" applyAlignment="1">
      <alignment vertical="top"/>
    </xf>
    <xf numFmtId="164" fontId="23" fillId="0" borderId="0" xfId="1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0" fillId="0" borderId="0" xfId="0" applyFont="1" applyBorder="1"/>
    <xf numFmtId="164" fontId="12" fillId="0" borderId="0" xfId="1" applyNumberFormat="1" applyFont="1" applyFill="1" applyBorder="1" applyAlignment="1" applyProtection="1"/>
    <xf numFmtId="164" fontId="9" fillId="0" borderId="0" xfId="1" applyNumberFormat="1" applyFont="1" applyBorder="1" applyAlignment="1">
      <alignment horizontal="right"/>
    </xf>
    <xf numFmtId="2" fontId="11" fillId="0" borderId="0" xfId="1" applyNumberFormat="1" applyFont="1"/>
    <xf numFmtId="164" fontId="9" fillId="0" borderId="3" xfId="1" applyNumberFormat="1" applyFont="1" applyBorder="1" applyAlignment="1">
      <alignment horizontal="center" vertical="top" wrapText="1"/>
    </xf>
    <xf numFmtId="2" fontId="10" fillId="0" borderId="3" xfId="1" applyNumberFormat="1" applyFont="1" applyBorder="1" applyAlignment="1">
      <alignment horizontal="right"/>
    </xf>
    <xf numFmtId="0" fontId="6" fillId="0" borderId="12" xfId="0" applyFont="1" applyBorder="1" applyAlignment="1">
      <alignment horizontal="left" vertical="top"/>
    </xf>
    <xf numFmtId="0" fontId="14" fillId="0" borderId="0" xfId="0" applyFont="1"/>
    <xf numFmtId="0" fontId="0" fillId="0" borderId="0" xfId="0" applyFont="1" applyBorder="1" applyAlignment="1">
      <alignment horizontal="center"/>
    </xf>
    <xf numFmtId="164" fontId="0" fillId="0" borderId="0" xfId="1" applyNumberFormat="1" applyFont="1" applyBorder="1"/>
    <xf numFmtId="2" fontId="0" fillId="0" borderId="0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1" applyNumberFormat="1" applyFont="1"/>
    <xf numFmtId="2" fontId="0" fillId="0" borderId="0" xfId="1" applyNumberFormat="1" applyFont="1"/>
    <xf numFmtId="0" fontId="19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164" fontId="4" fillId="0" borderId="0" xfId="1" applyNumberFormat="1" applyFont="1" applyBorder="1" applyAlignment="1">
      <alignment horizontal="right"/>
    </xf>
    <xf numFmtId="0" fontId="6" fillId="0" borderId="14" xfId="0" applyFont="1" applyBorder="1" applyAlignment="1">
      <alignment horizontal="center" vertical="top"/>
    </xf>
    <xf numFmtId="164" fontId="11" fillId="0" borderId="0" xfId="1" applyNumberFormat="1" applyFont="1"/>
    <xf numFmtId="43" fontId="20" fillId="0" borderId="8" xfId="1" applyFont="1" applyBorder="1"/>
    <xf numFmtId="0" fontId="6" fillId="0" borderId="6" xfId="0" applyFont="1" applyBorder="1" applyAlignment="1">
      <alignment horizontal="left" vertical="top"/>
    </xf>
    <xf numFmtId="0" fontId="20" fillId="0" borderId="6" xfId="0" applyFont="1" applyBorder="1"/>
    <xf numFmtId="2" fontId="20" fillId="0" borderId="3" xfId="1" applyNumberFormat="1" applyFont="1" applyBorder="1"/>
    <xf numFmtId="2" fontId="20" fillId="0" borderId="8" xfId="1" applyNumberFormat="1" applyFont="1" applyBorder="1"/>
    <xf numFmtId="2" fontId="22" fillId="0" borderId="12" xfId="1" applyNumberFormat="1" applyFont="1" applyBorder="1"/>
    <xf numFmtId="2" fontId="10" fillId="0" borderId="6" xfId="1" applyNumberFormat="1" applyFont="1" applyBorder="1" applyAlignment="1">
      <alignment horizontal="right"/>
    </xf>
    <xf numFmtId="43" fontId="10" fillId="0" borderId="3" xfId="1" applyFont="1" applyBorder="1"/>
    <xf numFmtId="164" fontId="20" fillId="0" borderId="1" xfId="1" applyNumberFormat="1" applyFont="1" applyFill="1" applyBorder="1" applyAlignment="1">
      <alignment vertical="top"/>
    </xf>
    <xf numFmtId="164" fontId="20" fillId="0" borderId="7" xfId="1" applyNumberFormat="1" applyFont="1" applyFill="1" applyBorder="1" applyAlignment="1">
      <alignment vertical="top"/>
    </xf>
    <xf numFmtId="164" fontId="20" fillId="0" borderId="0" xfId="1" applyNumberFormat="1" applyFont="1" applyFill="1" applyBorder="1" applyAlignment="1">
      <alignment vertical="top"/>
    </xf>
    <xf numFmtId="164" fontId="22" fillId="0" borderId="14" xfId="1" applyNumberFormat="1" applyFont="1" applyFill="1" applyBorder="1" applyAlignment="1">
      <alignment vertical="top"/>
    </xf>
    <xf numFmtId="164" fontId="22" fillId="0" borderId="13" xfId="1" applyNumberFormat="1" applyFont="1" applyFill="1" applyBorder="1" applyAlignment="1">
      <alignment vertical="top"/>
    </xf>
    <xf numFmtId="164" fontId="20" fillId="0" borderId="8" xfId="1" applyNumberFormat="1" applyFont="1" applyBorder="1" applyAlignment="1">
      <alignment vertical="top"/>
    </xf>
    <xf numFmtId="1" fontId="1" fillId="0" borderId="15" xfId="0" applyNumberFormat="1" applyFont="1" applyBorder="1"/>
    <xf numFmtId="164" fontId="20" fillId="0" borderId="2" xfId="1" applyNumberFormat="1" applyFont="1" applyFill="1" applyBorder="1" applyAlignment="1">
      <alignment vertical="top"/>
    </xf>
    <xf numFmtId="164" fontId="20" fillId="0" borderId="1" xfId="1" applyNumberFormat="1" applyFont="1" applyFill="1" applyBorder="1"/>
    <xf numFmtId="164" fontId="20" fillId="0" borderId="10" xfId="1" applyNumberFormat="1" applyFont="1" applyFill="1" applyBorder="1"/>
    <xf numFmtId="164" fontId="20" fillId="0" borderId="7" xfId="1" applyNumberFormat="1" applyFont="1" applyBorder="1"/>
    <xf numFmtId="164" fontId="20" fillId="0" borderId="11" xfId="1" applyNumberFormat="1" applyFont="1" applyBorder="1"/>
    <xf numFmtId="164" fontId="20" fillId="0" borderId="7" xfId="1" applyNumberFormat="1" applyFont="1" applyFill="1" applyBorder="1"/>
    <xf numFmtId="164" fontId="20" fillId="0" borderId="11" xfId="1" applyNumberFormat="1" applyFont="1" applyFill="1" applyBorder="1"/>
    <xf numFmtId="164" fontId="24" fillId="0" borderId="7" xfId="1" applyNumberFormat="1" applyFont="1" applyFill="1" applyBorder="1" applyAlignment="1"/>
    <xf numFmtId="164" fontId="22" fillId="0" borderId="4" xfId="1" applyNumberFormat="1" applyFont="1" applyFill="1" applyBorder="1" applyAlignment="1">
      <alignment vertical="top"/>
    </xf>
    <xf numFmtId="164" fontId="20" fillId="0" borderId="9" xfId="1" applyNumberFormat="1" applyFont="1" applyFill="1" applyBorder="1" applyAlignment="1">
      <alignment vertical="top"/>
    </xf>
    <xf numFmtId="164" fontId="22" fillId="0" borderId="9" xfId="1" applyNumberFormat="1" applyFont="1" applyBorder="1"/>
    <xf numFmtId="164" fontId="20" fillId="0" borderId="1" xfId="1" applyNumberFormat="1" applyFont="1" applyBorder="1" applyAlignment="1">
      <alignment vertical="top"/>
    </xf>
    <xf numFmtId="164" fontId="20" fillId="0" borderId="7" xfId="1" applyNumberFormat="1" applyFont="1" applyBorder="1" applyAlignment="1">
      <alignment vertical="top"/>
    </xf>
    <xf numFmtId="164" fontId="22" fillId="0" borderId="14" xfId="1" applyNumberFormat="1" applyFont="1" applyBorder="1" applyAlignment="1">
      <alignment vertical="top"/>
    </xf>
    <xf numFmtId="0" fontId="9" fillId="0" borderId="6" xfId="0" applyFont="1" applyBorder="1" applyAlignment="1">
      <alignment horizontal="left" vertical="top"/>
    </xf>
    <xf numFmtId="0" fontId="20" fillId="0" borderId="3" xfId="0" applyFont="1" applyBorder="1"/>
    <xf numFmtId="0" fontId="20" fillId="0" borderId="8" xfId="0" applyFont="1" applyBorder="1"/>
    <xf numFmtId="0" fontId="20" fillId="0" borderId="6" xfId="0" applyFont="1" applyBorder="1" applyAlignment="1">
      <alignment horizontal="right"/>
    </xf>
    <xf numFmtId="164" fontId="9" fillId="0" borderId="6" xfId="1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left"/>
    </xf>
    <xf numFmtId="43" fontId="20" fillId="0" borderId="6" xfId="1" applyFont="1" applyBorder="1"/>
    <xf numFmtId="43" fontId="20" fillId="0" borderId="7" xfId="1" applyFont="1" applyBorder="1"/>
    <xf numFmtId="43" fontId="20" fillId="0" borderId="3" xfId="1" applyFont="1" applyBorder="1"/>
    <xf numFmtId="43" fontId="20" fillId="0" borderId="1" xfId="1" applyFont="1" applyBorder="1"/>
    <xf numFmtId="43" fontId="22" fillId="0" borderId="12" xfId="1" applyFont="1" applyBorder="1"/>
    <xf numFmtId="43" fontId="22" fillId="0" borderId="14" xfId="1" applyFont="1" applyBorder="1"/>
    <xf numFmtId="164" fontId="9" fillId="0" borderId="6" xfId="1" quotePrefix="1" applyNumberFormat="1" applyFont="1" applyBorder="1" applyAlignment="1">
      <alignment horizontal="center" vertical="center"/>
    </xf>
    <xf numFmtId="43" fontId="20" fillId="0" borderId="3" xfId="1" applyNumberFormat="1" applyFont="1" applyBorder="1"/>
    <xf numFmtId="43" fontId="20" fillId="0" borderId="8" xfId="1" applyNumberFormat="1" applyFont="1" applyBorder="1"/>
    <xf numFmtId="43" fontId="22" fillId="0" borderId="14" xfId="1" applyNumberFormat="1" applyFont="1" applyBorder="1"/>
    <xf numFmtId="43" fontId="22" fillId="0" borderId="13" xfId="1" applyFont="1" applyBorder="1"/>
    <xf numFmtId="43" fontId="20" fillId="0" borderId="3" xfId="1" applyFont="1" applyFill="1" applyBorder="1"/>
    <xf numFmtId="43" fontId="20" fillId="0" borderId="8" xfId="1" applyFont="1" applyFill="1" applyBorder="1"/>
    <xf numFmtId="43" fontId="20" fillId="0" borderId="12" xfId="1" applyFont="1" applyFill="1" applyBorder="1"/>
    <xf numFmtId="164" fontId="20" fillId="0" borderId="0" xfId="1" applyNumberFormat="1" applyFont="1" applyFill="1" applyBorder="1"/>
    <xf numFmtId="164" fontId="20" fillId="0" borderId="4" xfId="1" applyNumberFormat="1" applyFont="1" applyFill="1" applyBorder="1" applyAlignment="1">
      <alignment vertical="top"/>
    </xf>
    <xf numFmtId="164" fontId="24" fillId="0" borderId="3" xfId="1" applyNumberFormat="1" applyFont="1" applyFill="1" applyBorder="1" applyAlignment="1">
      <alignment vertical="top"/>
    </xf>
    <xf numFmtId="164" fontId="24" fillId="0" borderId="2" xfId="1" applyNumberFormat="1" applyFont="1" applyFill="1" applyBorder="1" applyAlignment="1">
      <alignment vertical="top"/>
    </xf>
    <xf numFmtId="164" fontId="24" fillId="0" borderId="1" xfId="1" applyNumberFormat="1" applyFont="1" applyFill="1" applyBorder="1" applyAlignment="1">
      <alignment vertical="top"/>
    </xf>
    <xf numFmtId="164" fontId="24" fillId="0" borderId="8" xfId="1" applyNumberFormat="1" applyFont="1" applyFill="1" applyBorder="1" applyAlignment="1">
      <alignment vertical="top"/>
    </xf>
    <xf numFmtId="164" fontId="24" fillId="0" borderId="0" xfId="1" applyNumberFormat="1" applyFont="1" applyFill="1" applyBorder="1" applyAlignment="1">
      <alignment vertical="top"/>
    </xf>
    <xf numFmtId="164" fontId="24" fillId="0" borderId="7" xfId="1" applyNumberFormat="1" applyFont="1" applyFill="1" applyBorder="1" applyAlignment="1">
      <alignment vertical="top"/>
    </xf>
    <xf numFmtId="164" fontId="24" fillId="0" borderId="0" xfId="1" applyNumberFormat="1" applyFont="1" applyFill="1" applyBorder="1" applyAlignment="1">
      <alignment horizontal="left"/>
    </xf>
    <xf numFmtId="164" fontId="25" fillId="0" borderId="0" xfId="1" applyNumberFormat="1" applyFont="1" applyFill="1" applyBorder="1" applyAlignment="1">
      <alignment vertical="center"/>
    </xf>
    <xf numFmtId="164" fontId="24" fillId="0" borderId="6" xfId="1" applyNumberFormat="1" applyFont="1" applyFill="1" applyBorder="1" applyAlignment="1">
      <alignment vertical="top"/>
    </xf>
    <xf numFmtId="164" fontId="24" fillId="0" borderId="5" xfId="1" applyNumberFormat="1" applyFont="1" applyFill="1" applyBorder="1" applyAlignment="1">
      <alignment vertical="top"/>
    </xf>
    <xf numFmtId="164" fontId="24" fillId="0" borderId="4" xfId="1" applyNumberFormat="1" applyFont="1" applyFill="1" applyBorder="1" applyAlignment="1">
      <alignment vertical="top"/>
    </xf>
    <xf numFmtId="164" fontId="22" fillId="0" borderId="6" xfId="1" applyNumberFormat="1" applyFont="1" applyFill="1" applyBorder="1" applyAlignment="1">
      <alignment vertical="top"/>
    </xf>
    <xf numFmtId="164" fontId="6" fillId="0" borderId="9" xfId="1" applyNumberFormat="1" applyFont="1" applyFill="1" applyBorder="1" applyAlignment="1">
      <alignment vertical="top"/>
    </xf>
    <xf numFmtId="167" fontId="20" fillId="0" borderId="2" xfId="1" applyNumberFormat="1" applyFont="1" applyFill="1" applyBorder="1"/>
    <xf numFmtId="167" fontId="20" fillId="0" borderId="0" xfId="1" applyNumberFormat="1" applyFont="1" applyFill="1" applyBorder="1"/>
    <xf numFmtId="167" fontId="20" fillId="0" borderId="0" xfId="1" applyNumberFormat="1" applyFont="1" applyFill="1" applyBorder="1" applyAlignment="1">
      <alignment horizontal="right"/>
    </xf>
    <xf numFmtId="167" fontId="22" fillId="0" borderId="12" xfId="1" applyNumberFormat="1" applyFont="1" applyFill="1" applyBorder="1"/>
    <xf numFmtId="164" fontId="24" fillId="0" borderId="3" xfId="1" applyNumberFormat="1" applyFont="1" applyBorder="1" applyAlignment="1">
      <alignment horizontal="center" vertical="top"/>
    </xf>
    <xf numFmtId="164" fontId="24" fillId="0" borderId="3" xfId="1" applyNumberFormat="1" applyFont="1" applyBorder="1" applyAlignment="1">
      <alignment vertical="top"/>
    </xf>
    <xf numFmtId="164" fontId="20" fillId="0" borderId="3" xfId="1" applyNumberFormat="1" applyFont="1" applyBorder="1" applyAlignment="1"/>
    <xf numFmtId="2" fontId="20" fillId="0" borderId="2" xfId="1" applyNumberFormat="1" applyFont="1" applyBorder="1" applyAlignment="1">
      <alignment vertical="top"/>
    </xf>
    <xf numFmtId="43" fontId="20" fillId="0" borderId="3" xfId="1" applyFont="1" applyBorder="1" applyAlignment="1">
      <alignment vertical="top"/>
    </xf>
    <xf numFmtId="164" fontId="24" fillId="0" borderId="8" xfId="1" applyNumberFormat="1" applyFont="1" applyBorder="1" applyAlignment="1">
      <alignment horizontal="center" vertical="top"/>
    </xf>
    <xf numFmtId="164" fontId="24" fillId="0" borderId="8" xfId="1" applyNumberFormat="1" applyFont="1" applyBorder="1" applyAlignment="1">
      <alignment vertical="top"/>
    </xf>
    <xf numFmtId="164" fontId="20" fillId="0" borderId="8" xfId="1" applyNumberFormat="1" applyFont="1" applyBorder="1" applyAlignment="1"/>
    <xf numFmtId="2" fontId="20" fillId="0" borderId="0" xfId="1" applyNumberFormat="1" applyFont="1" applyBorder="1" applyAlignment="1">
      <alignment vertical="top"/>
    </xf>
    <xf numFmtId="43" fontId="20" fillId="0" borderId="8" xfId="1" applyFont="1" applyBorder="1" applyAlignment="1">
      <alignment vertical="top"/>
    </xf>
    <xf numFmtId="164" fontId="20" fillId="0" borderId="8" xfId="1" applyNumberFormat="1" applyFont="1" applyBorder="1"/>
    <xf numFmtId="164" fontId="25" fillId="0" borderId="8" xfId="1" applyNumberFormat="1" applyFont="1" applyBorder="1" applyAlignment="1">
      <alignment vertical="center"/>
    </xf>
    <xf numFmtId="164" fontId="24" fillId="0" borderId="6" xfId="1" applyNumberFormat="1" applyFont="1" applyBorder="1" applyAlignment="1">
      <alignment horizontal="center" vertical="top"/>
    </xf>
    <xf numFmtId="164" fontId="24" fillId="0" borderId="6" xfId="1" applyNumberFormat="1" applyFont="1" applyBorder="1" applyAlignment="1">
      <alignment vertical="top"/>
    </xf>
    <xf numFmtId="164" fontId="6" fillId="0" borderId="6" xfId="1" applyNumberFormat="1" applyFont="1" applyBorder="1" applyAlignment="1"/>
    <xf numFmtId="164" fontId="6" fillId="0" borderId="6" xfId="1" applyNumberFormat="1" applyFont="1" applyBorder="1" applyAlignment="1">
      <alignment vertical="top"/>
    </xf>
    <xf numFmtId="164" fontId="22" fillId="0" borderId="12" xfId="1" applyNumberFormat="1" applyFont="1" applyBorder="1"/>
    <xf numFmtId="2" fontId="22" fillId="0" borderId="16" xfId="1" applyNumberFormat="1" applyFont="1" applyBorder="1" applyAlignment="1">
      <alignment vertical="top"/>
    </xf>
    <xf numFmtId="43" fontId="22" fillId="0" borderId="12" xfId="1" applyFont="1" applyBorder="1" applyAlignment="1">
      <alignment vertical="top"/>
    </xf>
    <xf numFmtId="0" fontId="15" fillId="0" borderId="0" xfId="0" applyFont="1" applyAlignment="1">
      <alignment horizontal="center"/>
    </xf>
    <xf numFmtId="164" fontId="23" fillId="0" borderId="0" xfId="1" applyNumberFormat="1" applyFont="1" applyBorder="1" applyAlignment="1">
      <alignment horizontal="center" vertical="top"/>
    </xf>
    <xf numFmtId="164" fontId="9" fillId="0" borderId="2" xfId="1" applyNumberFormat="1" applyFont="1" applyFill="1" applyBorder="1" applyAlignment="1">
      <alignment horizontal="center" vertical="top"/>
    </xf>
    <xf numFmtId="164" fontId="6" fillId="0" borderId="1" xfId="1" applyNumberFormat="1" applyFont="1" applyBorder="1" applyAlignment="1">
      <alignment horizontal="center" vertical="top"/>
    </xf>
    <xf numFmtId="164" fontId="6" fillId="0" borderId="2" xfId="1" applyNumberFormat="1" applyFont="1" applyBorder="1" applyAlignment="1">
      <alignment horizontal="center" vertical="top"/>
    </xf>
    <xf numFmtId="164" fontId="6" fillId="0" borderId="10" xfId="1" applyNumberFormat="1" applyFont="1" applyBorder="1" applyAlignment="1">
      <alignment horizontal="center" vertical="top"/>
    </xf>
    <xf numFmtId="0" fontId="10" fillId="0" borderId="0" xfId="0" applyNumberFormat="1" applyFont="1" applyFill="1" applyBorder="1" applyAlignment="1" applyProtection="1">
      <alignment horizontal="center"/>
    </xf>
    <xf numFmtId="164" fontId="9" fillId="0" borderId="0" xfId="1" applyNumberFormat="1" applyFont="1" applyBorder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sqref="A1:G1"/>
    </sheetView>
  </sheetViews>
  <sheetFormatPr defaultRowHeight="15.75"/>
  <cols>
    <col min="1" max="1" width="40.5703125" style="21" bestFit="1" customWidth="1"/>
    <col min="2" max="2" width="14.28515625" style="21" customWidth="1"/>
    <col min="3" max="3" width="15.7109375" style="21" bestFit="1" customWidth="1"/>
    <col min="4" max="4" width="12.140625" style="21" bestFit="1" customWidth="1"/>
    <col min="5" max="5" width="13.5703125" style="21" bestFit="1" customWidth="1"/>
    <col min="6" max="6" width="12.85546875" style="21" bestFit="1" customWidth="1"/>
    <col min="7" max="7" width="8.28515625" style="21" bestFit="1" customWidth="1"/>
    <col min="8" max="16384" width="9.140625" style="21"/>
  </cols>
  <sheetData>
    <row r="1" spans="1:7" ht="18.75">
      <c r="A1" s="198" t="s">
        <v>70</v>
      </c>
      <c r="B1" s="198"/>
      <c r="C1" s="198"/>
      <c r="D1" s="198"/>
      <c r="E1" s="198"/>
      <c r="F1" s="198"/>
      <c r="G1" s="198"/>
    </row>
    <row r="2" spans="1:7">
      <c r="A2" s="22"/>
      <c r="B2" s="22"/>
      <c r="C2" s="23"/>
      <c r="D2" s="22"/>
      <c r="E2" s="22"/>
      <c r="F2" s="16" t="s">
        <v>67</v>
      </c>
      <c r="G2" s="22"/>
    </row>
    <row r="3" spans="1:7">
      <c r="A3" s="24"/>
      <c r="B3" s="25" t="s">
        <v>71</v>
      </c>
      <c r="C3" s="26" t="s">
        <v>72</v>
      </c>
      <c r="D3" s="27" t="s">
        <v>73</v>
      </c>
      <c r="E3" s="27" t="s">
        <v>74</v>
      </c>
      <c r="F3" s="59" t="s">
        <v>75</v>
      </c>
      <c r="G3" s="60"/>
    </row>
    <row r="4" spans="1:7">
      <c r="A4" s="28"/>
      <c r="B4" s="29"/>
      <c r="C4" s="28"/>
      <c r="D4" s="29"/>
      <c r="E4" s="29"/>
      <c r="F4" s="30"/>
      <c r="G4" s="29"/>
    </row>
    <row r="5" spans="1:7">
      <c r="A5" s="31" t="s">
        <v>132</v>
      </c>
      <c r="B5" s="61">
        <v>28.68</v>
      </c>
      <c r="C5" s="62">
        <v>273.60000000000002</v>
      </c>
      <c r="D5" s="32">
        <f>+C5+B5</f>
        <v>302.28000000000003</v>
      </c>
      <c r="E5" s="33">
        <f>+C5-B5</f>
        <v>244.92000000000002</v>
      </c>
      <c r="F5" s="63" t="s">
        <v>76</v>
      </c>
      <c r="G5" s="64">
        <f>C5/B5</f>
        <v>9.5397489539748968</v>
      </c>
    </row>
    <row r="6" spans="1:7">
      <c r="A6" s="34" t="s">
        <v>77</v>
      </c>
      <c r="B6" s="65">
        <f>+B5*100/D5</f>
        <v>9.4878920206431108</v>
      </c>
      <c r="C6" s="66">
        <f>+C5*100/D5</f>
        <v>90.512107979356884</v>
      </c>
      <c r="D6" s="67"/>
      <c r="E6" s="68"/>
      <c r="F6" s="67"/>
      <c r="G6" s="69"/>
    </row>
    <row r="7" spans="1:7">
      <c r="A7" s="28"/>
      <c r="B7" s="52"/>
      <c r="C7" s="28"/>
      <c r="D7" s="30"/>
      <c r="E7" s="28"/>
      <c r="F7" s="30"/>
      <c r="G7" s="70"/>
    </row>
    <row r="8" spans="1:7">
      <c r="A8" s="31" t="s">
        <v>133</v>
      </c>
      <c r="B8" s="61">
        <v>26.447033028210001</v>
      </c>
      <c r="C8" s="62">
        <v>259.74989812032999</v>
      </c>
      <c r="D8" s="32">
        <f>+B8+C8</f>
        <v>286.19693114853999</v>
      </c>
      <c r="E8" s="33">
        <f>+C8-B8</f>
        <v>233.30286509211999</v>
      </c>
      <c r="F8" s="63" t="s">
        <v>76</v>
      </c>
      <c r="G8" s="64">
        <f>C8/B8</f>
        <v>9.8215137343862011</v>
      </c>
    </row>
    <row r="9" spans="1:7">
      <c r="A9" s="34" t="s">
        <v>77</v>
      </c>
      <c r="B9" s="65">
        <f>+B8*100/D8</f>
        <v>9.2408513683480553</v>
      </c>
      <c r="C9" s="66">
        <f>+C8*100/D8</f>
        <v>90.759148631651954</v>
      </c>
      <c r="D9" s="67"/>
      <c r="E9" s="68"/>
      <c r="F9" s="67"/>
      <c r="G9" s="71"/>
    </row>
    <row r="10" spans="1:7">
      <c r="A10" s="28"/>
      <c r="B10" s="52"/>
      <c r="C10" s="28"/>
      <c r="D10" s="30"/>
      <c r="E10" s="28"/>
      <c r="F10" s="30"/>
      <c r="G10" s="29"/>
    </row>
    <row r="11" spans="1:7">
      <c r="A11" s="31" t="s">
        <v>134</v>
      </c>
      <c r="B11" s="115">
        <v>25.093102621339998</v>
      </c>
      <c r="C11" s="115">
        <v>262.54262585926102</v>
      </c>
      <c r="D11" s="32">
        <f>+B11+C11</f>
        <v>287.63572848060102</v>
      </c>
      <c r="E11" s="33">
        <f>+C11-B11</f>
        <v>237.44952323792103</v>
      </c>
      <c r="F11" s="72" t="s">
        <v>76</v>
      </c>
      <c r="G11" s="64">
        <f>C11/B11</f>
        <v>10.4627406909812</v>
      </c>
    </row>
    <row r="12" spans="1:7">
      <c r="A12" s="34" t="s">
        <v>77</v>
      </c>
      <c r="B12" s="66">
        <f>+B11*100/D11</f>
        <v>8.7239171412713947</v>
      </c>
      <c r="C12" s="66">
        <f>+C11*100/D11</f>
        <v>91.276082858728614</v>
      </c>
      <c r="D12" s="67"/>
      <c r="E12" s="68"/>
      <c r="F12" s="67"/>
      <c r="G12" s="71"/>
    </row>
    <row r="13" spans="1:7">
      <c r="A13" s="28"/>
      <c r="B13" s="28"/>
      <c r="C13" s="28"/>
      <c r="D13" s="30"/>
      <c r="E13" s="28"/>
      <c r="F13" s="30"/>
      <c r="G13" s="29"/>
    </row>
    <row r="14" spans="1:7" ht="47.25">
      <c r="A14" s="35" t="s">
        <v>104</v>
      </c>
      <c r="B14" s="73">
        <f>+B8/B5*100-100</f>
        <v>-7.7857983674686153</v>
      </c>
      <c r="C14" s="73">
        <f>+C8/C5*100-100</f>
        <v>-5.0621717396454784</v>
      </c>
      <c r="D14" s="74">
        <f>D8/D5*100-100</f>
        <v>-5.3205864931388192</v>
      </c>
      <c r="E14" s="74">
        <f>E8/E5*100-100</f>
        <v>-4.7432365294300212</v>
      </c>
      <c r="F14" s="67"/>
      <c r="G14" s="71"/>
    </row>
    <row r="15" spans="1:7">
      <c r="A15" s="28"/>
      <c r="B15" s="75"/>
      <c r="C15" s="76"/>
      <c r="D15" s="76"/>
      <c r="E15" s="76"/>
      <c r="F15" s="30"/>
      <c r="G15" s="29"/>
    </row>
    <row r="16" spans="1:7" ht="47.25">
      <c r="A16" s="35" t="s">
        <v>105</v>
      </c>
      <c r="B16" s="73">
        <f>+B11/B8*100-100</f>
        <v>-5.1194037736702569</v>
      </c>
      <c r="C16" s="73">
        <f>+C11/C8*100-100</f>
        <v>1.075160282695208</v>
      </c>
      <c r="D16" s="74">
        <f>D11/D8*100-100</f>
        <v>0.50272982532935373</v>
      </c>
      <c r="E16" s="74">
        <f>E11/E8*100-100</f>
        <v>1.7773712912457142</v>
      </c>
      <c r="F16" s="67"/>
      <c r="G16" s="71"/>
    </row>
    <row r="17" spans="1:7">
      <c r="A17" s="28"/>
      <c r="B17" s="28"/>
      <c r="C17" s="29"/>
      <c r="D17" s="29"/>
      <c r="E17" s="29"/>
      <c r="F17" s="30"/>
      <c r="G17" s="29"/>
    </row>
    <row r="20" spans="1:7">
      <c r="B20" s="36"/>
      <c r="C20" s="37"/>
      <c r="D20" s="38"/>
      <c r="E20" s="38"/>
      <c r="F20" s="38"/>
      <c r="G20" s="38"/>
    </row>
    <row r="21" spans="1:7">
      <c r="B21" s="38"/>
      <c r="C21" s="38"/>
      <c r="D21" s="39"/>
      <c r="E21" s="39"/>
      <c r="F21" s="38"/>
      <c r="G21" s="38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J16" sqref="J16"/>
    </sheetView>
  </sheetViews>
  <sheetFormatPr defaultRowHeight="15.75"/>
  <cols>
    <col min="1" max="1" width="7.5703125" style="40" bestFit="1" customWidth="1"/>
    <col min="2" max="2" width="21.28515625" style="40" customWidth="1"/>
    <col min="3" max="3" width="7.42578125" style="40" bestFit="1" customWidth="1"/>
    <col min="4" max="4" width="13.5703125" style="41" bestFit="1" customWidth="1"/>
    <col min="5" max="5" width="14.5703125" style="40" bestFit="1" customWidth="1"/>
    <col min="6" max="7" width="11.28515625" style="40" customWidth="1"/>
    <col min="8" max="8" width="13.42578125" style="40" bestFit="1" customWidth="1"/>
    <col min="9" max="9" width="14.42578125" style="41" customWidth="1"/>
    <col min="10" max="10" width="12" style="56" bestFit="1" customWidth="1"/>
    <col min="11" max="11" width="13.5703125" style="53" bestFit="1" customWidth="1"/>
    <col min="12" max="16384" width="9.140625" style="40"/>
  </cols>
  <sheetData>
    <row r="1" spans="1:11" ht="18.75">
      <c r="A1" s="199" t="s">
        <v>98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8.75">
      <c r="A2" s="199" t="s">
        <v>103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18.75">
      <c r="A3" s="85"/>
      <c r="B3" s="85"/>
      <c r="C3" s="85"/>
      <c r="D3" s="85"/>
      <c r="E3" s="85"/>
      <c r="F3" s="85" t="s">
        <v>99</v>
      </c>
      <c r="G3" s="85"/>
      <c r="H3" s="85"/>
      <c r="I3" s="85"/>
      <c r="J3" s="85"/>
      <c r="K3" s="85"/>
    </row>
    <row r="4" spans="1:11">
      <c r="A4" s="43"/>
      <c r="B4" s="44"/>
      <c r="C4" s="44"/>
      <c r="D4" s="200" t="s">
        <v>86</v>
      </c>
      <c r="E4" s="200"/>
      <c r="F4" s="201" t="s">
        <v>108</v>
      </c>
      <c r="G4" s="202"/>
      <c r="H4" s="201" t="s">
        <v>109</v>
      </c>
      <c r="I4" s="203"/>
      <c r="J4" s="79" t="s">
        <v>0</v>
      </c>
      <c r="K4" s="54" t="s">
        <v>1</v>
      </c>
    </row>
    <row r="5" spans="1:11">
      <c r="A5" s="49" t="s">
        <v>2</v>
      </c>
      <c r="B5" s="50" t="s">
        <v>3</v>
      </c>
      <c r="C5" s="50" t="s">
        <v>4</v>
      </c>
      <c r="D5" s="51" t="s">
        <v>5</v>
      </c>
      <c r="E5" s="51" t="s">
        <v>6</v>
      </c>
      <c r="F5" s="77" t="s">
        <v>5</v>
      </c>
      <c r="G5" s="78" t="s">
        <v>6</v>
      </c>
      <c r="H5" s="77" t="s">
        <v>5</v>
      </c>
      <c r="I5" s="83" t="s">
        <v>6</v>
      </c>
      <c r="J5" s="80" t="s">
        <v>7</v>
      </c>
      <c r="K5" s="55" t="s">
        <v>96</v>
      </c>
    </row>
    <row r="6" spans="1:11">
      <c r="A6" s="162">
        <v>1</v>
      </c>
      <c r="B6" s="163" t="s">
        <v>13</v>
      </c>
      <c r="C6" s="164" t="s">
        <v>14</v>
      </c>
      <c r="D6" s="124">
        <v>15377729.833985608</v>
      </c>
      <c r="E6" s="125">
        <v>8968338.5781100001</v>
      </c>
      <c r="F6" s="116">
        <v>2668602.7579908781</v>
      </c>
      <c r="G6" s="123">
        <v>2067818.0006700004</v>
      </c>
      <c r="H6" s="124">
        <v>3699368.8801681395</v>
      </c>
      <c r="I6" s="125">
        <v>2400903.614120001</v>
      </c>
      <c r="J6" s="175">
        <f>+I6/G6*100-100</f>
        <v>16.108072051896087</v>
      </c>
      <c r="K6" s="157">
        <f>+I6*100/$I$46</f>
        <v>9.5679822872050639</v>
      </c>
    </row>
    <row r="7" spans="1:11">
      <c r="A7" s="165">
        <v>2</v>
      </c>
      <c r="B7" s="166" t="s">
        <v>19</v>
      </c>
      <c r="C7" s="167"/>
      <c r="D7" s="128"/>
      <c r="E7" s="129">
        <v>17402663.42433</v>
      </c>
      <c r="F7" s="117"/>
      <c r="G7" s="118">
        <v>2760232.3502599988</v>
      </c>
      <c r="H7" s="128"/>
      <c r="I7" s="129">
        <v>2243064.3315899996</v>
      </c>
      <c r="J7" s="176">
        <f t="shared" ref="J7:J46" si="0">+I7/G7*100-100</f>
        <v>-18.736394369890093</v>
      </c>
      <c r="K7" s="158">
        <f t="shared" ref="K7:K46" si="1">+I7*100/$I$46</f>
        <v>8.9389676734610877</v>
      </c>
    </row>
    <row r="8" spans="1:11">
      <c r="A8" s="165">
        <v>3</v>
      </c>
      <c r="B8" s="166" t="s">
        <v>85</v>
      </c>
      <c r="C8" s="167"/>
      <c r="D8" s="128"/>
      <c r="E8" s="129">
        <v>12013003.890219999</v>
      </c>
      <c r="F8" s="117"/>
      <c r="G8" s="118">
        <v>2102570.0314500011</v>
      </c>
      <c r="H8" s="128"/>
      <c r="I8" s="129">
        <v>2119398.31513</v>
      </c>
      <c r="J8" s="176">
        <f t="shared" si="0"/>
        <v>0.80036733275387917</v>
      </c>
      <c r="K8" s="158">
        <f t="shared" si="1"/>
        <v>8.4461389534492799</v>
      </c>
    </row>
    <row r="9" spans="1:11">
      <c r="A9" s="165">
        <v>4</v>
      </c>
      <c r="B9" s="166" t="s">
        <v>10</v>
      </c>
      <c r="C9" s="167" t="s">
        <v>11</v>
      </c>
      <c r="D9" s="128">
        <v>414292.043880679</v>
      </c>
      <c r="E9" s="129">
        <v>10572499.082599999</v>
      </c>
      <c r="F9" s="117">
        <v>73097.306251764297</v>
      </c>
      <c r="G9" s="118">
        <v>1896432.1298100001</v>
      </c>
      <c r="H9" s="126">
        <v>70963.725147925303</v>
      </c>
      <c r="I9" s="127">
        <v>1999606.8322000001</v>
      </c>
      <c r="J9" s="176">
        <f t="shared" si="0"/>
        <v>5.4404637407370302</v>
      </c>
      <c r="K9" s="158">
        <f t="shared" si="1"/>
        <v>7.9687508650264265</v>
      </c>
    </row>
    <row r="10" spans="1:11">
      <c r="A10" s="165">
        <v>5</v>
      </c>
      <c r="B10" s="160" t="s">
        <v>80</v>
      </c>
      <c r="C10" s="167"/>
      <c r="D10" s="128"/>
      <c r="E10" s="129">
        <v>7415322.2283600001</v>
      </c>
      <c r="F10" s="117"/>
      <c r="G10" s="118">
        <v>1224628.8056400002</v>
      </c>
      <c r="H10" s="128"/>
      <c r="I10" s="129">
        <v>1510634.6221500002</v>
      </c>
      <c r="J10" s="176">
        <f t="shared" si="0"/>
        <v>23.354490372332151</v>
      </c>
      <c r="K10" s="158">
        <f t="shared" si="1"/>
        <v>6.0201189344569412</v>
      </c>
    </row>
    <row r="11" spans="1:11">
      <c r="A11" s="165">
        <v>6</v>
      </c>
      <c r="B11" s="166" t="s">
        <v>15</v>
      </c>
      <c r="C11" s="167"/>
      <c r="D11" s="128"/>
      <c r="E11" s="129">
        <v>8712162.7470900007</v>
      </c>
      <c r="F11" s="117"/>
      <c r="G11" s="118">
        <v>1299198.53954</v>
      </c>
      <c r="H11" s="128"/>
      <c r="I11" s="129">
        <v>1292548.15894</v>
      </c>
      <c r="J11" s="176">
        <f t="shared" si="0"/>
        <v>-0.51188331864618419</v>
      </c>
      <c r="K11" s="158">
        <f t="shared" si="1"/>
        <v>5.1510097354034432</v>
      </c>
    </row>
    <row r="12" spans="1:11">
      <c r="A12" s="165">
        <v>7</v>
      </c>
      <c r="B12" s="166" t="s">
        <v>20</v>
      </c>
      <c r="C12" s="167" t="s">
        <v>17</v>
      </c>
      <c r="D12" s="128">
        <v>13916033.703648718</v>
      </c>
      <c r="E12" s="129">
        <v>3625011.5491499999</v>
      </c>
      <c r="F12" s="117">
        <v>3011654.3564381893</v>
      </c>
      <c r="G12" s="118">
        <v>798596.17543999897</v>
      </c>
      <c r="H12" s="128">
        <v>4470850.0708492976</v>
      </c>
      <c r="I12" s="129">
        <v>1264827.28963</v>
      </c>
      <c r="J12" s="176">
        <f t="shared" si="0"/>
        <v>58.381335714902946</v>
      </c>
      <c r="K12" s="158">
        <f t="shared" si="1"/>
        <v>5.0405376677268645</v>
      </c>
    </row>
    <row r="13" spans="1:11">
      <c r="A13" s="165">
        <v>8</v>
      </c>
      <c r="B13" s="166" t="s">
        <v>79</v>
      </c>
      <c r="C13" s="167"/>
      <c r="D13" s="128"/>
      <c r="E13" s="129">
        <v>4799393.9542199997</v>
      </c>
      <c r="F13" s="117"/>
      <c r="G13" s="118">
        <v>1072295.7919700001</v>
      </c>
      <c r="H13" s="128"/>
      <c r="I13" s="129">
        <v>1151781.1958699999</v>
      </c>
      <c r="J13" s="176">
        <f t="shared" si="0"/>
        <v>7.4126378649654896</v>
      </c>
      <c r="K13" s="158">
        <f t="shared" si="1"/>
        <v>4.590031026655458</v>
      </c>
    </row>
    <row r="14" spans="1:11">
      <c r="A14" s="165">
        <v>9</v>
      </c>
      <c r="B14" s="166" t="s">
        <v>12</v>
      </c>
      <c r="C14" s="167"/>
      <c r="D14" s="128"/>
      <c r="E14" s="129">
        <v>7042727.7105099987</v>
      </c>
      <c r="F14" s="117"/>
      <c r="G14" s="118">
        <v>1249987.0893000001</v>
      </c>
      <c r="H14" s="128"/>
      <c r="I14" s="129">
        <v>1048178.16106</v>
      </c>
      <c r="J14" s="176">
        <f t="shared" si="0"/>
        <v>-16.144881012572242</v>
      </c>
      <c r="K14" s="158">
        <f t="shared" si="1"/>
        <v>4.1771564755352122</v>
      </c>
    </row>
    <row r="15" spans="1:11">
      <c r="A15" s="165">
        <v>10</v>
      </c>
      <c r="B15" s="160" t="s">
        <v>90</v>
      </c>
      <c r="C15" s="167"/>
      <c r="D15" s="128"/>
      <c r="E15" s="129">
        <v>2955789.9251799998</v>
      </c>
      <c r="F15" s="118"/>
      <c r="G15" s="118">
        <v>473900.13899999997</v>
      </c>
      <c r="H15" s="128"/>
      <c r="I15" s="127">
        <v>739678.39599999995</v>
      </c>
      <c r="J15" s="176">
        <f t="shared" si="0"/>
        <v>56.083177683980381</v>
      </c>
      <c r="K15" s="158">
        <f t="shared" si="1"/>
        <v>2.9477359064038304</v>
      </c>
    </row>
    <row r="16" spans="1:11">
      <c r="A16" s="165">
        <v>11</v>
      </c>
      <c r="B16" s="166" t="s">
        <v>21</v>
      </c>
      <c r="C16" s="167"/>
      <c r="D16" s="128"/>
      <c r="E16" s="129">
        <v>3024063.42245</v>
      </c>
      <c r="F16" s="117"/>
      <c r="G16" s="118">
        <v>522319.56323000003</v>
      </c>
      <c r="H16" s="128"/>
      <c r="I16" s="127">
        <v>622064.90676000004</v>
      </c>
      <c r="J16" s="176">
        <f t="shared" si="0"/>
        <v>19.09661260114008</v>
      </c>
      <c r="K16" s="158">
        <f t="shared" si="1"/>
        <v>2.4790274688111928</v>
      </c>
    </row>
    <row r="17" spans="1:11">
      <c r="A17" s="165">
        <v>12</v>
      </c>
      <c r="B17" s="166" t="s">
        <v>16</v>
      </c>
      <c r="C17" s="167" t="s">
        <v>17</v>
      </c>
      <c r="D17" s="128">
        <v>5018335.4799999902</v>
      </c>
      <c r="E17" s="129">
        <v>7940964.0047399998</v>
      </c>
      <c r="F17" s="117">
        <v>1213760.47999999</v>
      </c>
      <c r="G17" s="118">
        <v>1500586.64488</v>
      </c>
      <c r="H17" s="126">
        <v>382150</v>
      </c>
      <c r="I17" s="127">
        <v>597352</v>
      </c>
      <c r="J17" s="176">
        <f t="shared" si="0"/>
        <v>-60.192102066337569</v>
      </c>
      <c r="K17" s="158">
        <f t="shared" si="1"/>
        <v>2.3805426097129665</v>
      </c>
    </row>
    <row r="18" spans="1:11">
      <c r="A18" s="165">
        <v>13</v>
      </c>
      <c r="B18" s="168" t="s">
        <v>78</v>
      </c>
      <c r="C18" s="167"/>
      <c r="D18" s="128"/>
      <c r="E18" s="129">
        <v>3184327.0968599999</v>
      </c>
      <c r="F18" s="117"/>
      <c r="G18" s="118">
        <v>549881.60106999998</v>
      </c>
      <c r="H18" s="128"/>
      <c r="I18" s="127">
        <v>490774.71578000003</v>
      </c>
      <c r="J18" s="176">
        <f t="shared" si="0"/>
        <v>-10.749020366381671</v>
      </c>
      <c r="K18" s="158">
        <f t="shared" si="1"/>
        <v>1.955815202232621</v>
      </c>
    </row>
    <row r="19" spans="1:11">
      <c r="A19" s="165">
        <v>14</v>
      </c>
      <c r="B19" s="166" t="s">
        <v>84</v>
      </c>
      <c r="C19" s="167"/>
      <c r="D19" s="128"/>
      <c r="E19" s="129">
        <v>2521731.0179600003</v>
      </c>
      <c r="F19" s="117"/>
      <c r="G19" s="118">
        <v>408830.42093999998</v>
      </c>
      <c r="H19" s="128"/>
      <c r="I19" s="129">
        <v>406004.74188000005</v>
      </c>
      <c r="J19" s="176">
        <f t="shared" si="0"/>
        <v>-0.69116164435685334</v>
      </c>
      <c r="K19" s="158">
        <f t="shared" si="1"/>
        <v>1.6179933904814154</v>
      </c>
    </row>
    <row r="20" spans="1:11">
      <c r="A20" s="165">
        <v>15</v>
      </c>
      <c r="B20" s="166" t="s">
        <v>26</v>
      </c>
      <c r="C20" s="167"/>
      <c r="D20" s="128"/>
      <c r="E20" s="129">
        <v>1325381.2140099998</v>
      </c>
      <c r="F20" s="117"/>
      <c r="G20" s="118">
        <v>143807.68922999999</v>
      </c>
      <c r="H20" s="128"/>
      <c r="I20" s="129">
        <v>374126.99354</v>
      </c>
      <c r="J20" s="176">
        <f t="shared" si="0"/>
        <v>160.1578507680747</v>
      </c>
      <c r="K20" s="158">
        <f t="shared" si="1"/>
        <v>1.4909554995476333</v>
      </c>
    </row>
    <row r="21" spans="1:11">
      <c r="A21" s="165">
        <v>16</v>
      </c>
      <c r="B21" s="169" t="s">
        <v>9</v>
      </c>
      <c r="C21" s="167"/>
      <c r="D21" s="128"/>
      <c r="E21" s="129">
        <v>6336478.6669000005</v>
      </c>
      <c r="F21" s="117"/>
      <c r="G21" s="118">
        <v>752681.98430999997</v>
      </c>
      <c r="H21" s="128"/>
      <c r="I21" s="129">
        <v>341257.96781999996</v>
      </c>
      <c r="J21" s="176">
        <f t="shared" si="0"/>
        <v>-54.661068693860315</v>
      </c>
      <c r="K21" s="158">
        <f t="shared" si="1"/>
        <v>1.3599672107895617</v>
      </c>
    </row>
    <row r="22" spans="1:11">
      <c r="A22" s="165">
        <v>17</v>
      </c>
      <c r="B22" s="166" t="s">
        <v>89</v>
      </c>
      <c r="C22" s="167"/>
      <c r="D22" s="128"/>
      <c r="E22" s="129">
        <v>2124962.3394999998</v>
      </c>
      <c r="F22" s="117"/>
      <c r="G22" s="118">
        <v>327394.3</v>
      </c>
      <c r="H22" s="128"/>
      <c r="I22" s="129">
        <v>340257.76</v>
      </c>
      <c r="J22" s="176">
        <f t="shared" si="0"/>
        <v>3.9290421366529671</v>
      </c>
      <c r="K22" s="158">
        <f t="shared" si="1"/>
        <v>1.3559812237432673</v>
      </c>
    </row>
    <row r="23" spans="1:11">
      <c r="A23" s="165">
        <v>18</v>
      </c>
      <c r="B23" s="166" t="s">
        <v>23</v>
      </c>
      <c r="C23" s="167"/>
      <c r="D23" s="128"/>
      <c r="E23" s="129">
        <v>1965875.4010399999</v>
      </c>
      <c r="F23" s="117"/>
      <c r="G23" s="118">
        <v>295961.34539999999</v>
      </c>
      <c r="H23" s="128"/>
      <c r="I23" s="129">
        <v>310427.22687000001</v>
      </c>
      <c r="J23" s="176">
        <f t="shared" si="0"/>
        <v>4.8877604102146961</v>
      </c>
      <c r="K23" s="158">
        <f t="shared" si="1"/>
        <v>1.237101810622663</v>
      </c>
    </row>
    <row r="24" spans="1:11">
      <c r="A24" s="165">
        <v>19</v>
      </c>
      <c r="B24" s="166" t="s">
        <v>91</v>
      </c>
      <c r="C24" s="167"/>
      <c r="D24" s="128"/>
      <c r="E24" s="129">
        <v>1970832.68835</v>
      </c>
      <c r="F24" s="117"/>
      <c r="G24" s="118">
        <v>164842.86752999999</v>
      </c>
      <c r="H24" s="128"/>
      <c r="I24" s="127">
        <v>272360.29219000001</v>
      </c>
      <c r="J24" s="176">
        <f t="shared" si="0"/>
        <v>65.224189721422306</v>
      </c>
      <c r="K24" s="158">
        <f t="shared" si="1"/>
        <v>1.0853990289681272</v>
      </c>
    </row>
    <row r="25" spans="1:11">
      <c r="A25" s="165">
        <v>20</v>
      </c>
      <c r="B25" s="166" t="s">
        <v>24</v>
      </c>
      <c r="C25" s="167"/>
      <c r="D25" s="128"/>
      <c r="E25" s="129">
        <v>1020890.1035699997</v>
      </c>
      <c r="F25" s="117"/>
      <c r="G25" s="118">
        <v>251367.86251000001</v>
      </c>
      <c r="H25" s="128"/>
      <c r="I25" s="129">
        <v>245858.01855000001</v>
      </c>
      <c r="J25" s="176">
        <f t="shared" si="0"/>
        <v>-2.1919444693455148</v>
      </c>
      <c r="K25" s="158">
        <f t="shared" si="1"/>
        <v>0.97978325861113036</v>
      </c>
    </row>
    <row r="26" spans="1:11">
      <c r="A26" s="165">
        <v>21</v>
      </c>
      <c r="B26" s="166" t="s">
        <v>25</v>
      </c>
      <c r="C26" s="167"/>
      <c r="D26" s="128"/>
      <c r="E26" s="129">
        <v>2251501.5346999997</v>
      </c>
      <c r="F26" s="126"/>
      <c r="G26" s="118">
        <v>574617.40358000004</v>
      </c>
      <c r="H26" s="128"/>
      <c r="I26" s="129">
        <v>245326.31721000001</v>
      </c>
      <c r="J26" s="176">
        <f t="shared" si="0"/>
        <v>-57.306145675094413</v>
      </c>
      <c r="K26" s="158">
        <f t="shared" si="1"/>
        <v>0.97766434431016291</v>
      </c>
    </row>
    <row r="27" spans="1:11">
      <c r="A27" s="165">
        <v>22</v>
      </c>
      <c r="B27" s="166" t="s">
        <v>30</v>
      </c>
      <c r="C27" s="167" t="s">
        <v>17</v>
      </c>
      <c r="D27" s="128">
        <v>10779485.879882812</v>
      </c>
      <c r="E27" s="129">
        <v>1176169.4215600002</v>
      </c>
      <c r="F27" s="117">
        <v>2614177.8798828125</v>
      </c>
      <c r="G27" s="118">
        <v>330147.62</v>
      </c>
      <c r="H27" s="128">
        <v>1910136</v>
      </c>
      <c r="I27" s="129">
        <v>233530.27799999999</v>
      </c>
      <c r="J27" s="176">
        <f t="shared" si="0"/>
        <v>-29.264891262884163</v>
      </c>
      <c r="K27" s="158">
        <f t="shared" si="1"/>
        <v>0.93065525425061701</v>
      </c>
    </row>
    <row r="28" spans="1:11">
      <c r="A28" s="165">
        <v>23</v>
      </c>
      <c r="B28" s="166" t="s">
        <v>35</v>
      </c>
      <c r="C28" s="167"/>
      <c r="D28" s="128"/>
      <c r="E28" s="129">
        <v>1289578.5328099998</v>
      </c>
      <c r="F28" s="117"/>
      <c r="G28" s="118">
        <v>320771.57686000003</v>
      </c>
      <c r="H28" s="128"/>
      <c r="I28" s="129">
        <v>224770.83863000001</v>
      </c>
      <c r="J28" s="176">
        <f t="shared" si="0"/>
        <v>-29.92806880514209</v>
      </c>
      <c r="K28" s="158">
        <f t="shared" si="1"/>
        <v>0.89574749691912359</v>
      </c>
    </row>
    <row r="29" spans="1:11">
      <c r="A29" s="165">
        <v>24</v>
      </c>
      <c r="B29" s="166" t="s">
        <v>22</v>
      </c>
      <c r="C29" s="167" t="s">
        <v>17</v>
      </c>
      <c r="D29" s="128">
        <v>11225969.640000001</v>
      </c>
      <c r="E29" s="129">
        <v>1478589.2431900001</v>
      </c>
      <c r="F29" s="117">
        <v>977777</v>
      </c>
      <c r="G29" s="118">
        <v>139688.29438000001</v>
      </c>
      <c r="H29" s="126">
        <v>1482000</v>
      </c>
      <c r="I29" s="127">
        <v>215248.8</v>
      </c>
      <c r="J29" s="176">
        <f t="shared" si="0"/>
        <v>54.092224373825871</v>
      </c>
      <c r="K29" s="158">
        <f t="shared" si="1"/>
        <v>0.8578006603971936</v>
      </c>
    </row>
    <row r="30" spans="1:11">
      <c r="A30" s="165">
        <v>25</v>
      </c>
      <c r="B30" s="160" t="s">
        <v>81</v>
      </c>
      <c r="C30" s="167"/>
      <c r="D30" s="128"/>
      <c r="E30" s="129">
        <v>1325254.42359</v>
      </c>
      <c r="F30" s="117"/>
      <c r="G30" s="118">
        <v>212994</v>
      </c>
      <c r="H30" s="128"/>
      <c r="I30" s="127">
        <v>214990.07999999999</v>
      </c>
      <c r="J30" s="176">
        <f t="shared" si="0"/>
        <v>0.93715315924391973</v>
      </c>
      <c r="K30" s="158">
        <f t="shared" si="1"/>
        <v>0.85676962009937097</v>
      </c>
    </row>
    <row r="31" spans="1:11">
      <c r="A31" s="165">
        <v>26</v>
      </c>
      <c r="B31" s="160" t="s">
        <v>82</v>
      </c>
      <c r="C31" s="167"/>
      <c r="D31" s="128"/>
      <c r="E31" s="129">
        <v>1166172.5686000001</v>
      </c>
      <c r="F31" s="118"/>
      <c r="G31" s="118">
        <v>164100.91149999999</v>
      </c>
      <c r="H31" s="128"/>
      <c r="I31" s="127">
        <v>188732.8205</v>
      </c>
      <c r="J31" s="176">
        <f t="shared" si="0"/>
        <v>15.010220708006258</v>
      </c>
      <c r="K31" s="158">
        <f t="shared" si="1"/>
        <v>0.75213027001091293</v>
      </c>
    </row>
    <row r="32" spans="1:11">
      <c r="A32" s="165">
        <v>27</v>
      </c>
      <c r="B32" s="169" t="s">
        <v>8</v>
      </c>
      <c r="C32" s="167"/>
      <c r="D32" s="128"/>
      <c r="E32" s="129">
        <v>902501.34128000005</v>
      </c>
      <c r="F32" s="117"/>
      <c r="G32" s="118">
        <v>34.718209999999999</v>
      </c>
      <c r="H32" s="128"/>
      <c r="I32" s="127">
        <v>144242.75015000001</v>
      </c>
      <c r="J32" s="176">
        <f t="shared" si="0"/>
        <v>415367.12848963123</v>
      </c>
      <c r="K32" s="158">
        <f t="shared" si="1"/>
        <v>0.57483027239258655</v>
      </c>
    </row>
    <row r="33" spans="1:11">
      <c r="A33" s="165">
        <v>28</v>
      </c>
      <c r="B33" s="166" t="s">
        <v>27</v>
      </c>
      <c r="C33" s="167"/>
      <c r="D33" s="128"/>
      <c r="E33" s="129">
        <v>785637.38165999996</v>
      </c>
      <c r="F33" s="117"/>
      <c r="G33" s="118">
        <v>150470.68059</v>
      </c>
      <c r="H33" s="128"/>
      <c r="I33" s="127">
        <v>140763.75604000001</v>
      </c>
      <c r="J33" s="176">
        <f t="shared" si="0"/>
        <v>-6.451040502999561</v>
      </c>
      <c r="K33" s="158">
        <f t="shared" si="1"/>
        <v>0.56096592822399682</v>
      </c>
    </row>
    <row r="34" spans="1:11">
      <c r="A34" s="165">
        <v>29</v>
      </c>
      <c r="B34" s="166" t="s">
        <v>32</v>
      </c>
      <c r="C34" s="167" t="s">
        <v>17</v>
      </c>
      <c r="D34" s="128">
        <v>3908035.959957127</v>
      </c>
      <c r="E34" s="129">
        <v>568472.14480000001</v>
      </c>
      <c r="F34" s="117">
        <v>1001554</v>
      </c>
      <c r="G34" s="118">
        <v>140968.80674999999</v>
      </c>
      <c r="H34" s="128">
        <v>461513.599998474</v>
      </c>
      <c r="I34" s="129">
        <v>65999.021869999997</v>
      </c>
      <c r="J34" s="176">
        <f t="shared" si="0"/>
        <v>-53.181825545955398</v>
      </c>
      <c r="K34" s="158">
        <f t="shared" si="1"/>
        <v>0.26301658613499734</v>
      </c>
    </row>
    <row r="35" spans="1:11">
      <c r="A35" s="165">
        <v>30</v>
      </c>
      <c r="B35" s="166" t="s">
        <v>92</v>
      </c>
      <c r="C35" s="167"/>
      <c r="D35" s="128"/>
      <c r="E35" s="129">
        <v>1882007.7007500001</v>
      </c>
      <c r="F35" s="117"/>
      <c r="G35" s="118">
        <v>253643.02578</v>
      </c>
      <c r="H35" s="128"/>
      <c r="I35" s="127">
        <v>60709.036939999998</v>
      </c>
      <c r="J35" s="176">
        <f t="shared" si="0"/>
        <v>-76.065166091869344</v>
      </c>
      <c r="K35" s="158">
        <f t="shared" si="1"/>
        <v>0.24193515587176151</v>
      </c>
    </row>
    <row r="36" spans="1:11">
      <c r="A36" s="165">
        <v>31</v>
      </c>
      <c r="B36" s="166" t="s">
        <v>34</v>
      </c>
      <c r="C36" s="167" t="s">
        <v>17</v>
      </c>
      <c r="D36" s="128">
        <v>2965996.0816345206</v>
      </c>
      <c r="E36" s="129">
        <v>422004.63375000004</v>
      </c>
      <c r="F36" s="118">
        <v>238281.10009765619</v>
      </c>
      <c r="G36" s="118">
        <v>39992.571060000002</v>
      </c>
      <c r="H36" s="128">
        <v>447651.099975586</v>
      </c>
      <c r="I36" s="129">
        <v>60046.489600000001</v>
      </c>
      <c r="J36" s="176">
        <f t="shared" si="0"/>
        <v>50.144109289481605</v>
      </c>
      <c r="K36" s="158">
        <f t="shared" si="1"/>
        <v>0.23929479947583082</v>
      </c>
    </row>
    <row r="37" spans="1:11">
      <c r="A37" s="165">
        <v>32</v>
      </c>
      <c r="B37" s="166" t="s">
        <v>28</v>
      </c>
      <c r="C37" s="167" t="s">
        <v>17</v>
      </c>
      <c r="D37" s="128">
        <v>38200.996974922738</v>
      </c>
      <c r="E37" s="129">
        <v>634536.82302000001</v>
      </c>
      <c r="F37" s="117">
        <v>5497.3699936866788</v>
      </c>
      <c r="G37" s="118">
        <v>65478.817390000004</v>
      </c>
      <c r="H37" s="128">
        <v>3777.3770008087199</v>
      </c>
      <c r="I37" s="129">
        <v>59134.085460000002</v>
      </c>
      <c r="J37" s="176">
        <f t="shared" si="0"/>
        <v>-9.6897472845454615</v>
      </c>
      <c r="K37" s="158">
        <f t="shared" si="1"/>
        <v>0.235658724042002</v>
      </c>
    </row>
    <row r="38" spans="1:11">
      <c r="A38" s="165">
        <v>33</v>
      </c>
      <c r="B38" s="160" t="s">
        <v>93</v>
      </c>
      <c r="C38" s="167"/>
      <c r="D38" s="128"/>
      <c r="E38" s="129">
        <v>408430.39253000007</v>
      </c>
      <c r="F38" s="117"/>
      <c r="G38" s="118">
        <v>171213.82266999999</v>
      </c>
      <c r="H38" s="128"/>
      <c r="I38" s="129">
        <v>45992.206339999997</v>
      </c>
      <c r="J38" s="176">
        <f t="shared" si="0"/>
        <v>-73.137562363381107</v>
      </c>
      <c r="K38" s="158">
        <f t="shared" si="1"/>
        <v>0.18328624815365283</v>
      </c>
    </row>
    <row r="39" spans="1:11">
      <c r="A39" s="165">
        <v>34</v>
      </c>
      <c r="B39" s="166" t="s">
        <v>29</v>
      </c>
      <c r="C39" s="167"/>
      <c r="D39" s="128"/>
      <c r="E39" s="129">
        <v>524372.18726999988</v>
      </c>
      <c r="F39" s="117"/>
      <c r="G39" s="118">
        <v>93928.589340000006</v>
      </c>
      <c r="H39" s="128"/>
      <c r="I39" s="129">
        <v>43600.319439999999</v>
      </c>
      <c r="J39" s="176">
        <f t="shared" si="0"/>
        <v>-53.581417812869716</v>
      </c>
      <c r="K39" s="158">
        <f t="shared" si="1"/>
        <v>0.17375419890452629</v>
      </c>
    </row>
    <row r="40" spans="1:11">
      <c r="A40" s="165">
        <v>35</v>
      </c>
      <c r="B40" s="166" t="s">
        <v>31</v>
      </c>
      <c r="C40" s="167"/>
      <c r="D40" s="128"/>
      <c r="E40" s="129">
        <v>315860.41421000002</v>
      </c>
      <c r="F40" s="117"/>
      <c r="G40" s="118">
        <v>66436.867339999997</v>
      </c>
      <c r="H40" s="128"/>
      <c r="I40" s="127">
        <v>33843.781190000002</v>
      </c>
      <c r="J40" s="176">
        <f t="shared" si="0"/>
        <v>-49.058734186246781</v>
      </c>
      <c r="K40" s="158">
        <f t="shared" si="1"/>
        <v>0.1348728441464952</v>
      </c>
    </row>
    <row r="41" spans="1:11">
      <c r="A41" s="165">
        <v>36</v>
      </c>
      <c r="B41" s="166" t="s">
        <v>36</v>
      </c>
      <c r="C41" s="167"/>
      <c r="D41" s="128"/>
      <c r="E41" s="129">
        <v>167051.25753999999</v>
      </c>
      <c r="F41" s="117"/>
      <c r="G41" s="118">
        <v>35931.48358</v>
      </c>
      <c r="H41" s="128"/>
      <c r="I41" s="127">
        <v>31160.020980000001</v>
      </c>
      <c r="J41" s="176">
        <f t="shared" si="0"/>
        <v>-13.279336460952223</v>
      </c>
      <c r="K41" s="158">
        <f t="shared" si="1"/>
        <v>0.12417763339277342</v>
      </c>
    </row>
    <row r="42" spans="1:11">
      <c r="A42" s="165">
        <v>37</v>
      </c>
      <c r="B42" s="160" t="s">
        <v>18</v>
      </c>
      <c r="C42" s="167"/>
      <c r="D42" s="128"/>
      <c r="E42" s="129">
        <v>163574.95925000001</v>
      </c>
      <c r="F42" s="117"/>
      <c r="G42" s="118">
        <v>77564.255999999994</v>
      </c>
      <c r="H42" s="128"/>
      <c r="I42" s="127">
        <v>15585.008</v>
      </c>
      <c r="J42" s="177" t="s">
        <v>97</v>
      </c>
      <c r="K42" s="158">
        <f t="shared" si="1"/>
        <v>6.2108732567594083E-2</v>
      </c>
    </row>
    <row r="43" spans="1:11">
      <c r="A43" s="165">
        <v>38</v>
      </c>
      <c r="B43" s="160" t="s">
        <v>83</v>
      </c>
      <c r="C43" s="167"/>
      <c r="D43" s="128"/>
      <c r="E43" s="129">
        <v>342631.32066000003</v>
      </c>
      <c r="F43" s="117"/>
      <c r="G43" s="118">
        <v>41843.519999999997</v>
      </c>
      <c r="H43" s="128"/>
      <c r="I43" s="127">
        <v>10891.286249999999</v>
      </c>
      <c r="J43" s="176">
        <f t="shared" si="0"/>
        <v>-73.971390910707314</v>
      </c>
      <c r="K43" s="158">
        <f t="shared" si="1"/>
        <v>4.3403505793411505E-2</v>
      </c>
    </row>
    <row r="44" spans="1:11">
      <c r="A44" s="165">
        <v>39</v>
      </c>
      <c r="B44" s="160" t="s">
        <v>33</v>
      </c>
      <c r="C44" s="167"/>
      <c r="D44" s="128"/>
      <c r="E44" s="129">
        <v>58235.089</v>
      </c>
      <c r="F44" s="117"/>
      <c r="G44" s="118">
        <v>8725.9055000000008</v>
      </c>
      <c r="H44" s="130"/>
      <c r="I44" s="127">
        <v>9121.9677499999998</v>
      </c>
      <c r="J44" s="177" t="s">
        <v>97</v>
      </c>
      <c r="K44" s="158">
        <f t="shared" si="1"/>
        <v>3.6352490513637717E-2</v>
      </c>
    </row>
    <row r="45" spans="1:11">
      <c r="A45" s="170">
        <v>40</v>
      </c>
      <c r="B45" s="171" t="s">
        <v>37</v>
      </c>
      <c r="C45" s="172"/>
      <c r="D45" s="117"/>
      <c r="E45" s="118">
        <f>E46-SUM(E6:E44)</f>
        <v>21596243.894769967</v>
      </c>
      <c r="F45" s="117"/>
      <c r="G45" s="118">
        <f>G46-SUM(G6:G44)</f>
        <v>3695146.8254999965</v>
      </c>
      <c r="H45" s="131"/>
      <c r="I45" s="132">
        <f>I46-SUM(I6:I44)</f>
        <v>3278308.2169099972</v>
      </c>
      <c r="J45" s="176">
        <f t="shared" si="0"/>
        <v>-11.28070488873189</v>
      </c>
      <c r="K45" s="158">
        <f t="shared" si="1"/>
        <v>13.064579005555162</v>
      </c>
    </row>
    <row r="46" spans="1:11" s="46" customFormat="1">
      <c r="A46" s="173"/>
      <c r="B46" s="174" t="s">
        <v>38</v>
      </c>
      <c r="C46" s="173"/>
      <c r="D46" s="119"/>
      <c r="E46" s="120">
        <v>152381244.31009001</v>
      </c>
      <c r="F46" s="119"/>
      <c r="G46" s="120">
        <v>26447033.028209999</v>
      </c>
      <c r="H46" s="161"/>
      <c r="I46" s="133">
        <v>25093102.621339999</v>
      </c>
      <c r="J46" s="178">
        <f t="shared" si="0"/>
        <v>-5.1194037736702569</v>
      </c>
      <c r="K46" s="159">
        <f t="shared" si="1"/>
        <v>100</v>
      </c>
    </row>
    <row r="47" spans="1:11">
      <c r="A47" s="118"/>
      <c r="B47" s="118"/>
      <c r="C47" s="118"/>
      <c r="D47" s="118"/>
      <c r="E47" s="118"/>
      <c r="F47" s="160"/>
      <c r="G47" s="160"/>
      <c r="H47" s="160"/>
      <c r="I47" s="160"/>
      <c r="J47" s="160"/>
      <c r="K47" s="160"/>
    </row>
    <row r="48" spans="1:11">
      <c r="D48" s="45"/>
      <c r="E48" s="42"/>
      <c r="F48" s="47"/>
      <c r="G48" s="47"/>
      <c r="H48" s="47"/>
    </row>
    <row r="49" spans="4:10">
      <c r="D49" s="40"/>
      <c r="E49" s="47"/>
      <c r="J49" s="57"/>
    </row>
    <row r="51" spans="4:10">
      <c r="F51" s="48"/>
      <c r="G51" s="48"/>
      <c r="H51" s="48"/>
      <c r="I51" s="84"/>
    </row>
    <row r="52" spans="4:10">
      <c r="D52" s="47"/>
      <c r="E52" s="48" t="s">
        <v>39</v>
      </c>
    </row>
  </sheetData>
  <sortState ref="B6:I44">
    <sortCondition descending="1" ref="I6"/>
  </sortState>
  <mergeCells count="5">
    <mergeCell ref="A1:K1"/>
    <mergeCell ref="D4:E4"/>
    <mergeCell ref="F4:G4"/>
    <mergeCell ref="H4:I4"/>
    <mergeCell ref="A2:K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J12" sqref="J12"/>
    </sheetView>
  </sheetViews>
  <sheetFormatPr defaultRowHeight="15"/>
  <cols>
    <col min="1" max="1" width="7" style="11" bestFit="1" customWidth="1"/>
    <col min="2" max="2" width="23.85546875" style="1" customWidth="1"/>
    <col min="3" max="3" width="17" style="12" bestFit="1" customWidth="1"/>
    <col min="4" max="5" width="17" style="12" customWidth="1"/>
    <col min="6" max="6" width="9.140625" style="4"/>
    <col min="7" max="7" width="14.42578125" style="1" customWidth="1"/>
    <col min="8" max="16384" width="9.140625" style="1"/>
  </cols>
  <sheetData>
    <row r="1" spans="1:9" ht="18.75">
      <c r="A1" s="199" t="s">
        <v>100</v>
      </c>
      <c r="B1" s="199"/>
      <c r="C1" s="199"/>
      <c r="D1" s="199"/>
      <c r="E1" s="199"/>
      <c r="F1" s="199"/>
      <c r="G1" s="199"/>
    </row>
    <row r="2" spans="1:9" ht="18.75">
      <c r="A2" s="199" t="s">
        <v>103</v>
      </c>
      <c r="B2" s="199"/>
      <c r="C2" s="199"/>
      <c r="D2" s="199"/>
      <c r="E2" s="199"/>
      <c r="F2" s="199"/>
      <c r="G2" s="199"/>
    </row>
    <row r="3" spans="1:9" ht="18.75">
      <c r="A3" s="85"/>
      <c r="B3" s="85"/>
      <c r="C3" s="85"/>
      <c r="D3" s="85"/>
      <c r="E3" s="85"/>
      <c r="F3" s="85" t="s">
        <v>99</v>
      </c>
      <c r="G3" s="85"/>
    </row>
    <row r="4" spans="1:9">
      <c r="A4" s="5" t="s">
        <v>2</v>
      </c>
      <c r="B4" s="6" t="s">
        <v>3</v>
      </c>
      <c r="C4" s="7" t="s">
        <v>87</v>
      </c>
      <c r="D4" s="81" t="s">
        <v>87</v>
      </c>
      <c r="E4" s="81" t="s">
        <v>95</v>
      </c>
      <c r="F4" s="2" t="s">
        <v>0</v>
      </c>
      <c r="G4" s="3" t="s">
        <v>1</v>
      </c>
    </row>
    <row r="5" spans="1:9">
      <c r="A5" s="8"/>
      <c r="B5" s="9"/>
      <c r="C5" s="10" t="s">
        <v>88</v>
      </c>
      <c r="D5" s="82" t="s">
        <v>107</v>
      </c>
      <c r="E5" s="82" t="s">
        <v>107</v>
      </c>
      <c r="F5" s="2" t="s">
        <v>7</v>
      </c>
      <c r="G5" s="7" t="s">
        <v>95</v>
      </c>
    </row>
    <row r="6" spans="1:9">
      <c r="A6" s="179">
        <v>1</v>
      </c>
      <c r="B6" s="180" t="s">
        <v>40</v>
      </c>
      <c r="C6" s="181">
        <v>300544070.44980085</v>
      </c>
      <c r="D6" s="134">
        <v>39120694.740002856</v>
      </c>
      <c r="E6" s="181">
        <v>29266572.465605482</v>
      </c>
      <c r="F6" s="182">
        <f>+E6/D6*100-100</f>
        <v>-25.189026779529669</v>
      </c>
      <c r="G6" s="183">
        <f>+E6/$E$33*100</f>
        <v>11.147360307615026</v>
      </c>
    </row>
    <row r="7" spans="1:9">
      <c r="A7" s="184">
        <v>2</v>
      </c>
      <c r="B7" s="185" t="s">
        <v>41</v>
      </c>
      <c r="C7" s="186">
        <v>147483709.7868987</v>
      </c>
      <c r="D7" s="135">
        <v>27728153.84683755</v>
      </c>
      <c r="E7" s="186">
        <v>24564013.184085708</v>
      </c>
      <c r="F7" s="187">
        <f t="shared" ref="F7:F33" si="0">+E7/D7*100-100</f>
        <v>-11.411292220281439</v>
      </c>
      <c r="G7" s="188">
        <f t="shared" ref="G7:G33" si="1">+E7/$E$33*100</f>
        <v>9.3562000089286563</v>
      </c>
    </row>
    <row r="8" spans="1:9">
      <c r="A8" s="184">
        <v>3</v>
      </c>
      <c r="B8" s="185" t="s">
        <v>42</v>
      </c>
      <c r="C8" s="189">
        <v>109890337.243917</v>
      </c>
      <c r="D8" s="135">
        <v>16170866.4765899</v>
      </c>
      <c r="E8" s="189">
        <v>19392152.751023501</v>
      </c>
      <c r="F8" s="187">
        <f t="shared" si="0"/>
        <v>19.920307171523334</v>
      </c>
      <c r="G8" s="188">
        <f t="shared" si="1"/>
        <v>7.386287345742816</v>
      </c>
    </row>
    <row r="9" spans="1:9">
      <c r="A9" s="184">
        <v>4</v>
      </c>
      <c r="B9" s="185" t="s">
        <v>43</v>
      </c>
      <c r="C9" s="189">
        <v>85748348.886981398</v>
      </c>
      <c r="D9" s="135">
        <v>10824588.4632743</v>
      </c>
      <c r="E9" s="189">
        <v>16742154.6991271</v>
      </c>
      <c r="F9" s="187">
        <f t="shared" si="0"/>
        <v>54.667817219379202</v>
      </c>
      <c r="G9" s="188">
        <f t="shared" si="1"/>
        <v>6.3769281823599675</v>
      </c>
    </row>
    <row r="10" spans="1:9">
      <c r="A10" s="184">
        <v>5</v>
      </c>
      <c r="B10" s="185" t="s">
        <v>45</v>
      </c>
      <c r="C10" s="186">
        <v>69903527.287754357</v>
      </c>
      <c r="D10" s="135">
        <v>11677211.747891724</v>
      </c>
      <c r="E10" s="186">
        <v>10516467.113301009</v>
      </c>
      <c r="F10" s="187">
        <f t="shared" si="0"/>
        <v>-9.9402550852970819</v>
      </c>
      <c r="G10" s="188">
        <f t="shared" si="1"/>
        <v>4.0056227360727634</v>
      </c>
    </row>
    <row r="11" spans="1:9">
      <c r="A11" s="184">
        <v>6</v>
      </c>
      <c r="B11" s="185" t="s">
        <v>50</v>
      </c>
      <c r="C11" s="189">
        <v>36440534.688958399</v>
      </c>
      <c r="D11" s="135">
        <v>7788794.39708295</v>
      </c>
      <c r="E11" s="189">
        <v>9627069.7261394393</v>
      </c>
      <c r="F11" s="187">
        <f t="shared" si="0"/>
        <v>23.601538766319962</v>
      </c>
      <c r="G11" s="188">
        <f t="shared" si="1"/>
        <v>3.6668596935951046</v>
      </c>
      <c r="I11" s="122"/>
    </row>
    <row r="12" spans="1:9">
      <c r="A12" s="184">
        <v>7</v>
      </c>
      <c r="B12" s="185" t="s">
        <v>47</v>
      </c>
      <c r="C12" s="186">
        <v>36589961.918675639</v>
      </c>
      <c r="D12" s="135">
        <v>6684851.8423642777</v>
      </c>
      <c r="E12" s="186">
        <v>8154521.3488961905</v>
      </c>
      <c r="F12" s="187">
        <f t="shared" si="0"/>
        <v>21.985072237773394</v>
      </c>
      <c r="G12" s="188">
        <f t="shared" si="1"/>
        <v>3.105979961237805</v>
      </c>
    </row>
    <row r="13" spans="1:9">
      <c r="A13" s="184">
        <v>8</v>
      </c>
      <c r="B13" s="185" t="s">
        <v>48</v>
      </c>
      <c r="C13" s="186">
        <v>35167504.413681902</v>
      </c>
      <c r="D13" s="135">
        <v>7185357.1810063496</v>
      </c>
      <c r="E13" s="186">
        <v>7804056.3925070502</v>
      </c>
      <c r="F13" s="187">
        <f t="shared" si="0"/>
        <v>8.6105561061899465</v>
      </c>
      <c r="G13" s="188">
        <f t="shared" si="1"/>
        <v>2.9724911781336809</v>
      </c>
    </row>
    <row r="14" spans="1:9">
      <c r="A14" s="184">
        <v>9</v>
      </c>
      <c r="B14" s="185" t="s">
        <v>46</v>
      </c>
      <c r="C14" s="189">
        <v>42136961.8524369</v>
      </c>
      <c r="D14" s="135">
        <v>6718123.7433998296</v>
      </c>
      <c r="E14" s="189">
        <v>7085189.4861255204</v>
      </c>
      <c r="F14" s="187">
        <f t="shared" si="0"/>
        <v>5.4638133613765518</v>
      </c>
      <c r="G14" s="188">
        <f t="shared" si="1"/>
        <v>2.6986815809192133</v>
      </c>
    </row>
    <row r="15" spans="1:9">
      <c r="A15" s="184">
        <v>10</v>
      </c>
      <c r="B15" s="186" t="s">
        <v>64</v>
      </c>
      <c r="C15" s="189">
        <v>17831632.002409399</v>
      </c>
      <c r="D15" s="135">
        <v>2886566.34234</v>
      </c>
      <c r="E15" s="189">
        <v>5147052.3642499996</v>
      </c>
      <c r="F15" s="187">
        <f t="shared" si="0"/>
        <v>78.310551493423588</v>
      </c>
      <c r="G15" s="188">
        <f t="shared" si="1"/>
        <v>1.9604635046992849</v>
      </c>
    </row>
    <row r="16" spans="1:9">
      <c r="A16" s="184">
        <v>11</v>
      </c>
      <c r="B16" s="185" t="s">
        <v>44</v>
      </c>
      <c r="C16" s="189">
        <v>45797475.3281762</v>
      </c>
      <c r="D16" s="135">
        <v>9310388.0657476094</v>
      </c>
      <c r="E16" s="189">
        <v>5045304.1600743998</v>
      </c>
      <c r="F16" s="187">
        <f t="shared" si="0"/>
        <v>-45.809947722417846</v>
      </c>
      <c r="G16" s="188">
        <f t="shared" si="1"/>
        <v>1.9217085772498494</v>
      </c>
    </row>
    <row r="17" spans="1:7">
      <c r="A17" s="184">
        <v>12</v>
      </c>
      <c r="B17" s="190" t="s">
        <v>56</v>
      </c>
      <c r="C17" s="186">
        <v>22213298.80388565</v>
      </c>
      <c r="D17" s="135">
        <v>4208928.1221902082</v>
      </c>
      <c r="E17" s="186">
        <v>4573222.6196566187</v>
      </c>
      <c r="F17" s="187">
        <f t="shared" si="0"/>
        <v>8.6552796077886427</v>
      </c>
      <c r="G17" s="188">
        <f t="shared" si="1"/>
        <v>1.7418971889570982</v>
      </c>
    </row>
    <row r="18" spans="1:7">
      <c r="A18" s="184">
        <v>13</v>
      </c>
      <c r="B18" s="185" t="s">
        <v>51</v>
      </c>
      <c r="C18" s="186">
        <v>24204695.952009603</v>
      </c>
      <c r="D18" s="135">
        <v>4406880.885234477</v>
      </c>
      <c r="E18" s="186">
        <v>4503456.2634318955</v>
      </c>
      <c r="F18" s="187">
        <f t="shared" si="0"/>
        <v>2.1914678592970489</v>
      </c>
      <c r="G18" s="188">
        <f t="shared" si="1"/>
        <v>1.7153238445348777</v>
      </c>
    </row>
    <row r="19" spans="1:7">
      <c r="A19" s="184">
        <v>14</v>
      </c>
      <c r="B19" s="185" t="s">
        <v>55</v>
      </c>
      <c r="C19" s="186">
        <v>19006746.085325502</v>
      </c>
      <c r="D19" s="135">
        <v>2799212.0717474329</v>
      </c>
      <c r="E19" s="186">
        <v>3145433.2298525921</v>
      </c>
      <c r="F19" s="187">
        <f t="shared" si="0"/>
        <v>12.368521899415356</v>
      </c>
      <c r="G19" s="188">
        <f t="shared" si="1"/>
        <v>1.198065731062939</v>
      </c>
    </row>
    <row r="20" spans="1:7">
      <c r="A20" s="184">
        <v>15</v>
      </c>
      <c r="B20" s="190" t="s">
        <v>58</v>
      </c>
      <c r="C20" s="189">
        <v>16072283.0466136</v>
      </c>
      <c r="D20" s="135">
        <v>2536129.1961184498</v>
      </c>
      <c r="E20" s="189">
        <v>2819869.50653701</v>
      </c>
      <c r="F20" s="187">
        <f t="shared" si="0"/>
        <v>11.187928077671486</v>
      </c>
      <c r="G20" s="188">
        <f t="shared" si="1"/>
        <v>1.0740615918302856</v>
      </c>
    </row>
    <row r="21" spans="1:7">
      <c r="A21" s="184">
        <v>16</v>
      </c>
      <c r="B21" s="190" t="s">
        <v>57</v>
      </c>
      <c r="C21" s="189">
        <v>14304675.769132299</v>
      </c>
      <c r="D21" s="135">
        <v>2375762.5748221301</v>
      </c>
      <c r="E21" s="189">
        <v>2544672.0967644602</v>
      </c>
      <c r="F21" s="187">
        <f t="shared" si="0"/>
        <v>7.1096970603207694</v>
      </c>
      <c r="G21" s="188">
        <f t="shared" si="1"/>
        <v>0.96924150447423374</v>
      </c>
    </row>
    <row r="22" spans="1:7">
      <c r="A22" s="184">
        <v>17</v>
      </c>
      <c r="B22" s="190" t="s">
        <v>61</v>
      </c>
      <c r="C22" s="189">
        <v>10752908.7840272</v>
      </c>
      <c r="D22" s="135">
        <v>1408911.78516001</v>
      </c>
      <c r="E22" s="189">
        <v>2530392.08305255</v>
      </c>
      <c r="F22" s="187">
        <f t="shared" si="0"/>
        <v>79.599043013553455</v>
      </c>
      <c r="G22" s="188">
        <f t="shared" si="1"/>
        <v>0.963802382478263</v>
      </c>
    </row>
    <row r="23" spans="1:7">
      <c r="A23" s="184">
        <v>18</v>
      </c>
      <c r="B23" s="185" t="s">
        <v>52</v>
      </c>
      <c r="C23" s="189">
        <v>13418571.206700001</v>
      </c>
      <c r="D23" s="135">
        <v>2965060.7804500698</v>
      </c>
      <c r="E23" s="189">
        <v>2330086.6354999999</v>
      </c>
      <c r="F23" s="187">
        <f t="shared" si="0"/>
        <v>-21.41521513274634</v>
      </c>
      <c r="G23" s="188">
        <f t="shared" si="1"/>
        <v>0.88750793433027886</v>
      </c>
    </row>
    <row r="24" spans="1:7">
      <c r="A24" s="184">
        <v>19</v>
      </c>
      <c r="B24" s="190" t="s">
        <v>60</v>
      </c>
      <c r="C24" s="189">
        <v>11321729.951275401</v>
      </c>
      <c r="D24" s="135">
        <v>1908249.4358433499</v>
      </c>
      <c r="E24" s="189">
        <v>1906507.0659998001</v>
      </c>
      <c r="F24" s="187">
        <f t="shared" si="0"/>
        <v>-9.1307237451360379E-2</v>
      </c>
      <c r="G24" s="188">
        <f t="shared" si="1"/>
        <v>0.72617048746278834</v>
      </c>
    </row>
    <row r="25" spans="1:7">
      <c r="A25" s="184">
        <v>20</v>
      </c>
      <c r="B25" s="185" t="s">
        <v>54</v>
      </c>
      <c r="C25" s="186">
        <v>25959258.905765161</v>
      </c>
      <c r="D25" s="135">
        <v>4560647.2997304667</v>
      </c>
      <c r="E25" s="186">
        <v>1596043.49060625</v>
      </c>
      <c r="F25" s="187">
        <f t="shared" si="0"/>
        <v>-65.004013998175751</v>
      </c>
      <c r="G25" s="188">
        <f t="shared" si="1"/>
        <v>0.60791785158034772</v>
      </c>
    </row>
    <row r="26" spans="1:7">
      <c r="A26" s="184">
        <v>21</v>
      </c>
      <c r="B26" s="190" t="s">
        <v>35</v>
      </c>
      <c r="C26" s="189">
        <v>8866306.1797504295</v>
      </c>
      <c r="D26" s="135">
        <v>1838815.8624573899</v>
      </c>
      <c r="E26" s="189">
        <v>1490360.5932525401</v>
      </c>
      <c r="F26" s="187">
        <f t="shared" si="0"/>
        <v>-18.949981687626675</v>
      </c>
      <c r="G26" s="188">
        <f t="shared" si="1"/>
        <v>0.56766423675958244</v>
      </c>
    </row>
    <row r="27" spans="1:7">
      <c r="A27" s="184">
        <v>22</v>
      </c>
      <c r="B27" s="185" t="s">
        <v>49</v>
      </c>
      <c r="C27" s="189">
        <v>13970468.059409199</v>
      </c>
      <c r="D27" s="135">
        <v>1646983.67780482</v>
      </c>
      <c r="E27" s="189">
        <v>939100.56800214003</v>
      </c>
      <c r="F27" s="187">
        <f t="shared" si="0"/>
        <v>-42.980578334946287</v>
      </c>
      <c r="G27" s="188">
        <f t="shared" si="1"/>
        <v>0.35769451338753488</v>
      </c>
    </row>
    <row r="28" spans="1:7">
      <c r="A28" s="184">
        <v>23</v>
      </c>
      <c r="B28" s="185" t="s">
        <v>53</v>
      </c>
      <c r="C28" s="189">
        <v>10598341.5975</v>
      </c>
      <c r="D28" s="135">
        <v>2315041.4190000002</v>
      </c>
      <c r="E28" s="189">
        <v>921752.19</v>
      </c>
      <c r="F28" s="187">
        <f t="shared" si="0"/>
        <v>-60.184203080126409</v>
      </c>
      <c r="G28" s="188">
        <f t="shared" si="1"/>
        <v>0.35108668048978675</v>
      </c>
    </row>
    <row r="29" spans="1:7">
      <c r="A29" s="184">
        <v>24</v>
      </c>
      <c r="B29" s="185" t="s">
        <v>63</v>
      </c>
      <c r="C29" s="189">
        <v>5553314.95069014</v>
      </c>
      <c r="D29" s="135">
        <v>1065259.2857622199</v>
      </c>
      <c r="E29" s="189">
        <v>780048.89156382601</v>
      </c>
      <c r="F29" s="187">
        <f t="shared" si="0"/>
        <v>-26.773800332969515</v>
      </c>
      <c r="G29" s="188">
        <f t="shared" si="1"/>
        <v>0.29711323599771577</v>
      </c>
    </row>
    <row r="30" spans="1:7">
      <c r="A30" s="184">
        <v>25</v>
      </c>
      <c r="B30" s="190" t="s">
        <v>62</v>
      </c>
      <c r="C30" s="189">
        <v>4187295.8139404901</v>
      </c>
      <c r="D30" s="135">
        <v>633837.66605123901</v>
      </c>
      <c r="E30" s="189">
        <v>635073.520406464</v>
      </c>
      <c r="F30" s="187">
        <f t="shared" si="0"/>
        <v>0.19497963302248422</v>
      </c>
      <c r="G30" s="188">
        <f t="shared" si="1"/>
        <v>0.24189348999156521</v>
      </c>
    </row>
    <row r="31" spans="1:7">
      <c r="A31" s="184">
        <v>26</v>
      </c>
      <c r="B31" s="185" t="s">
        <v>59</v>
      </c>
      <c r="C31" s="186">
        <v>3285619.3679653369</v>
      </c>
      <c r="D31" s="135">
        <v>446466.45828906249</v>
      </c>
      <c r="E31" s="186">
        <v>559148.46367968759</v>
      </c>
      <c r="F31" s="187">
        <f t="shared" si="0"/>
        <v>25.238627291833353</v>
      </c>
      <c r="G31" s="188">
        <f t="shared" si="1"/>
        <v>0.21297435486892155</v>
      </c>
    </row>
    <row r="32" spans="1:7">
      <c r="A32" s="191">
        <v>27</v>
      </c>
      <c r="B32" s="192" t="s">
        <v>37</v>
      </c>
      <c r="C32" s="121">
        <f>C33-SUM(C6:C31)</f>
        <v>461735949.75571942</v>
      </c>
      <c r="D32" s="135">
        <f>D33-SUM(D6:D31)</f>
        <v>78538114.753193319</v>
      </c>
      <c r="E32" s="121">
        <f>E33-SUM(E6:E31)</f>
        <v>87922904.949819714</v>
      </c>
      <c r="F32" s="187">
        <f t="shared" si="0"/>
        <v>11.949344883205029</v>
      </c>
      <c r="G32" s="188">
        <f t="shared" si="1"/>
        <v>33.489001895239596</v>
      </c>
    </row>
    <row r="33" spans="1:7" s="86" customFormat="1">
      <c r="A33" s="193"/>
      <c r="B33" s="194" t="s">
        <v>38</v>
      </c>
      <c r="C33" s="195">
        <v>1592985528.0894001</v>
      </c>
      <c r="D33" s="136">
        <v>259749898.12039199</v>
      </c>
      <c r="E33" s="195">
        <v>262542625.85926101</v>
      </c>
      <c r="F33" s="196">
        <f t="shared" si="0"/>
        <v>1.075160282671078</v>
      </c>
      <c r="G33" s="197">
        <f t="shared" si="1"/>
        <v>100</v>
      </c>
    </row>
    <row r="35" spans="1:7">
      <c r="C35" s="58"/>
      <c r="D35" s="58"/>
      <c r="E35" s="58"/>
    </row>
  </sheetData>
  <sortState ref="B6:E31">
    <sortCondition descending="1" ref="E6"/>
  </sortState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5"/>
  <sheetViews>
    <sheetView topLeftCell="A19" workbookViewId="0">
      <selection activeCell="A25" sqref="A25:E25"/>
    </sheetView>
  </sheetViews>
  <sheetFormatPr defaultRowHeight="15.75"/>
  <cols>
    <col min="1" max="1" width="9.140625" style="20"/>
    <col min="2" max="2" width="20" style="13" bestFit="1" customWidth="1"/>
    <col min="3" max="3" width="18.7109375" style="107" customWidth="1"/>
    <col min="4" max="4" width="19.7109375" style="107" customWidth="1"/>
    <col min="5" max="5" width="11.85546875" style="90" bestFit="1" customWidth="1"/>
    <col min="6" max="6" width="11.28515625" style="13" bestFit="1" customWidth="1"/>
    <col min="7" max="7" width="10.140625" style="13" bestFit="1" customWidth="1"/>
    <col min="8" max="16384" width="9.140625" style="13"/>
  </cols>
  <sheetData>
    <row r="1" spans="1:5">
      <c r="A1" s="204" t="s">
        <v>65</v>
      </c>
      <c r="B1" s="204"/>
      <c r="C1" s="204"/>
      <c r="D1" s="204"/>
      <c r="E1" s="204"/>
    </row>
    <row r="2" spans="1:5">
      <c r="A2" s="205" t="s">
        <v>106</v>
      </c>
      <c r="B2" s="205"/>
      <c r="C2" s="205"/>
      <c r="D2" s="205"/>
      <c r="E2" s="205"/>
    </row>
    <row r="3" spans="1:5">
      <c r="A3" s="14" t="s">
        <v>66</v>
      </c>
      <c r="B3" s="15"/>
      <c r="C3" s="88"/>
      <c r="D3" s="89" t="s">
        <v>67</v>
      </c>
    </row>
    <row r="4" spans="1:5" ht="31.5">
      <c r="A4" s="17" t="s">
        <v>2</v>
      </c>
      <c r="B4" s="18" t="s">
        <v>68</v>
      </c>
      <c r="C4" s="91" t="s">
        <v>135</v>
      </c>
      <c r="D4" s="91" t="s">
        <v>136</v>
      </c>
      <c r="E4" s="92" t="s">
        <v>0</v>
      </c>
    </row>
    <row r="5" spans="1:5">
      <c r="A5" s="19"/>
      <c r="B5" s="137"/>
      <c r="C5" s="141" t="s">
        <v>94</v>
      </c>
      <c r="D5" s="152" t="s">
        <v>102</v>
      </c>
      <c r="E5" s="114" t="s">
        <v>7</v>
      </c>
    </row>
    <row r="6" spans="1:5">
      <c r="A6" s="142">
        <v>1</v>
      </c>
      <c r="B6" s="138" t="s">
        <v>118</v>
      </c>
      <c r="C6" s="148">
        <v>16.735078309439999</v>
      </c>
      <c r="D6" s="149">
        <v>15.98506115536</v>
      </c>
      <c r="E6" s="111">
        <f>+D6/C6*100-100</f>
        <v>-4.4817068687209201</v>
      </c>
    </row>
    <row r="7" spans="1:5">
      <c r="A7" s="143">
        <v>2</v>
      </c>
      <c r="B7" s="139" t="s">
        <v>131</v>
      </c>
      <c r="C7" s="108">
        <v>3.3674371700300001</v>
      </c>
      <c r="D7" s="147">
        <v>3.2280807880099998</v>
      </c>
      <c r="E7" s="112">
        <f t="shared" ref="E7:E21" si="0">+D7/C7*100-100</f>
        <v>-4.1383513628780975</v>
      </c>
    </row>
    <row r="8" spans="1:5">
      <c r="A8" s="143">
        <v>3</v>
      </c>
      <c r="B8" s="139" t="s">
        <v>117</v>
      </c>
      <c r="C8" s="108">
        <v>0.86783032383999992</v>
      </c>
      <c r="D8" s="147">
        <v>0.87119656399000001</v>
      </c>
      <c r="E8" s="112">
        <f t="shared" si="0"/>
        <v>0.38789151030181301</v>
      </c>
    </row>
    <row r="9" spans="1:5">
      <c r="A9" s="143">
        <v>4</v>
      </c>
      <c r="B9" s="139" t="s">
        <v>130</v>
      </c>
      <c r="C9" s="108">
        <v>0.77071735267000008</v>
      </c>
      <c r="D9" s="147">
        <v>0.68461082690999997</v>
      </c>
      <c r="E9" s="112">
        <f t="shared" si="0"/>
        <v>-11.172257308298668</v>
      </c>
    </row>
    <row r="10" spans="1:5">
      <c r="A10" s="143">
        <v>5</v>
      </c>
      <c r="B10" s="139" t="s">
        <v>129</v>
      </c>
      <c r="C10" s="108">
        <v>0.42469491918000002</v>
      </c>
      <c r="D10" s="147">
        <v>0.41269616048000002</v>
      </c>
      <c r="E10" s="112">
        <f t="shared" si="0"/>
        <v>-2.825265421862639</v>
      </c>
    </row>
    <row r="11" spans="1:5">
      <c r="A11" s="143">
        <v>6</v>
      </c>
      <c r="B11" s="139" t="s">
        <v>121</v>
      </c>
      <c r="C11" s="108">
        <v>0.35448315740999997</v>
      </c>
      <c r="D11" s="147">
        <v>0.41014783594000004</v>
      </c>
      <c r="E11" s="112">
        <f t="shared" si="0"/>
        <v>15.703053125770253</v>
      </c>
    </row>
    <row r="12" spans="1:5">
      <c r="A12" s="143">
        <v>7</v>
      </c>
      <c r="B12" s="139" t="s">
        <v>112</v>
      </c>
      <c r="C12" s="108">
        <v>0.34159460375</v>
      </c>
      <c r="D12" s="147">
        <v>0.40338361936</v>
      </c>
      <c r="E12" s="112">
        <f t="shared" si="0"/>
        <v>18.088405066029978</v>
      </c>
    </row>
    <row r="13" spans="1:5">
      <c r="A13" s="143">
        <v>8</v>
      </c>
      <c r="B13" s="139" t="s">
        <v>116</v>
      </c>
      <c r="C13" s="108">
        <v>0.52694187616999999</v>
      </c>
      <c r="D13" s="147">
        <v>0.397319637</v>
      </c>
      <c r="E13" s="112">
        <f t="shared" si="0"/>
        <v>-24.598963383236921</v>
      </c>
    </row>
    <row r="14" spans="1:5">
      <c r="A14" s="143">
        <v>9</v>
      </c>
      <c r="B14" s="139" t="s">
        <v>115</v>
      </c>
      <c r="C14" s="108">
        <v>0.54337440812000004</v>
      </c>
      <c r="D14" s="147">
        <v>0.29746200208000001</v>
      </c>
      <c r="E14" s="112">
        <f t="shared" si="0"/>
        <v>-45.256530739241619</v>
      </c>
    </row>
    <row r="15" spans="1:5">
      <c r="A15" s="143">
        <v>10</v>
      </c>
      <c r="B15" s="139" t="s">
        <v>120</v>
      </c>
      <c r="C15" s="108">
        <v>0.23980155759999999</v>
      </c>
      <c r="D15" s="147">
        <v>0.24645605741999999</v>
      </c>
      <c r="E15" s="112">
        <f t="shared" si="0"/>
        <v>2.7750027508578654</v>
      </c>
    </row>
    <row r="16" spans="1:5">
      <c r="A16" s="143">
        <v>11</v>
      </c>
      <c r="B16" s="139" t="s">
        <v>123</v>
      </c>
      <c r="C16" s="108">
        <v>0.19977823024999999</v>
      </c>
      <c r="D16" s="147">
        <v>0.22627485219999999</v>
      </c>
      <c r="E16" s="112">
        <f t="shared" si="0"/>
        <v>13.26301765554858</v>
      </c>
    </row>
    <row r="17" spans="1:5">
      <c r="A17" s="143">
        <v>12</v>
      </c>
      <c r="B17" s="139" t="s">
        <v>114</v>
      </c>
      <c r="C17" s="108">
        <v>0.24163534784000001</v>
      </c>
      <c r="D17" s="147">
        <v>0.22561544479000001</v>
      </c>
      <c r="E17" s="112">
        <f t="shared" si="0"/>
        <v>-6.6297845878938517</v>
      </c>
    </row>
    <row r="18" spans="1:5">
      <c r="A18" s="143">
        <v>13</v>
      </c>
      <c r="B18" s="139" t="s">
        <v>110</v>
      </c>
      <c r="C18" s="108">
        <v>9.5284300000000009E-3</v>
      </c>
      <c r="D18" s="147">
        <v>0.20946774236999999</v>
      </c>
      <c r="E18" s="112">
        <f t="shared" si="0"/>
        <v>2098.344767920843</v>
      </c>
    </row>
    <row r="19" spans="1:5">
      <c r="A19" s="143">
        <v>14</v>
      </c>
      <c r="B19" s="139" t="s">
        <v>127</v>
      </c>
      <c r="C19" s="108">
        <v>0.23406210888000001</v>
      </c>
      <c r="D19" s="147">
        <v>0.17172693019999999</v>
      </c>
      <c r="E19" s="112">
        <f t="shared" si="0"/>
        <v>-26.631896541596262</v>
      </c>
    </row>
    <row r="20" spans="1:5">
      <c r="A20" s="144">
        <v>15</v>
      </c>
      <c r="B20" s="145"/>
      <c r="C20" s="146">
        <f>+C21-SUM(C6:C19)</f>
        <v>1.590075233030003</v>
      </c>
      <c r="D20" s="147">
        <f>+D21-SUM(D6:D19)</f>
        <v>1.3236030052300016</v>
      </c>
      <c r="E20" s="112">
        <f t="shared" si="0"/>
        <v>-16.758466660235911</v>
      </c>
    </row>
    <row r="21" spans="1:5" s="94" customFormat="1">
      <c r="A21" s="106"/>
      <c r="B21" s="93" t="s">
        <v>101</v>
      </c>
      <c r="C21" s="150">
        <v>26.447033028210001</v>
      </c>
      <c r="D21" s="151">
        <v>25.093102621339998</v>
      </c>
      <c r="E21" s="113">
        <f t="shared" si="0"/>
        <v>-5.1194037736702569</v>
      </c>
    </row>
    <row r="22" spans="1:5">
      <c r="A22" s="95"/>
      <c r="B22" s="87"/>
      <c r="C22" s="96"/>
      <c r="D22" s="96"/>
      <c r="E22" s="97"/>
    </row>
    <row r="23" spans="1:5">
      <c r="A23" s="98"/>
      <c r="B23" s="99"/>
      <c r="C23" s="100"/>
      <c r="D23" s="100"/>
      <c r="E23" s="101"/>
    </row>
    <row r="24" spans="1:5">
      <c r="A24" s="206" t="s">
        <v>65</v>
      </c>
      <c r="B24" s="206"/>
      <c r="C24" s="206"/>
      <c r="D24" s="206"/>
      <c r="E24" s="206"/>
    </row>
    <row r="25" spans="1:5">
      <c r="A25" s="205" t="s">
        <v>106</v>
      </c>
      <c r="B25" s="205"/>
      <c r="C25" s="205"/>
      <c r="D25" s="205"/>
      <c r="E25" s="205"/>
    </row>
    <row r="26" spans="1:5">
      <c r="A26" s="102" t="s">
        <v>69</v>
      </c>
      <c r="B26" s="103"/>
      <c r="C26" s="104"/>
      <c r="D26" s="105" t="s">
        <v>67</v>
      </c>
      <c r="E26" s="101"/>
    </row>
    <row r="27" spans="1:5" ht="31.5">
      <c r="A27" s="17" t="s">
        <v>2</v>
      </c>
      <c r="B27" s="18" t="s">
        <v>68</v>
      </c>
      <c r="C27" s="91" t="s">
        <v>135</v>
      </c>
      <c r="D27" s="91" t="s">
        <v>136</v>
      </c>
      <c r="E27" s="92" t="s">
        <v>0</v>
      </c>
    </row>
    <row r="28" spans="1:5">
      <c r="A28" s="19"/>
      <c r="B28" s="137"/>
      <c r="C28" s="141" t="s">
        <v>94</v>
      </c>
      <c r="D28" s="152" t="s">
        <v>102</v>
      </c>
      <c r="E28" s="114" t="s">
        <v>7</v>
      </c>
    </row>
    <row r="29" spans="1:5">
      <c r="A29" s="138">
        <v>1</v>
      </c>
      <c r="B29" s="138" t="s">
        <v>118</v>
      </c>
      <c r="C29" s="153">
        <v>160.757982962743</v>
      </c>
      <c r="D29" s="148">
        <v>160.65383638192799</v>
      </c>
      <c r="E29" s="111">
        <f>D29/C29*100-100</f>
        <v>-6.4784702380322301E-2</v>
      </c>
    </row>
    <row r="30" spans="1:5">
      <c r="A30" s="139">
        <v>2</v>
      </c>
      <c r="B30" s="139" t="s">
        <v>115</v>
      </c>
      <c r="C30" s="154">
        <v>46.543258058631196</v>
      </c>
      <c r="D30" s="108">
        <v>52.101440695998804</v>
      </c>
      <c r="E30" s="112">
        <f t="shared" ref="E30:E44" si="1">D30/C30*100-100</f>
        <v>11.941971553357718</v>
      </c>
    </row>
    <row r="31" spans="1:5">
      <c r="A31" s="139">
        <v>3</v>
      </c>
      <c r="B31" s="139" t="s">
        <v>128</v>
      </c>
      <c r="C31" s="154">
        <v>2.8156582785625601</v>
      </c>
      <c r="D31" s="108">
        <v>4.7143688540058601</v>
      </c>
      <c r="E31" s="112">
        <f t="shared" si="1"/>
        <v>67.433984794938368</v>
      </c>
    </row>
    <row r="32" spans="1:5">
      <c r="A32" s="139">
        <v>4</v>
      </c>
      <c r="B32" s="139" t="s">
        <v>112</v>
      </c>
      <c r="C32" s="154">
        <v>2.6272099295979299</v>
      </c>
      <c r="D32" s="108">
        <v>4.1498118685153198</v>
      </c>
      <c r="E32" s="112">
        <f t="shared" si="1"/>
        <v>57.955092273513515</v>
      </c>
    </row>
    <row r="33" spans="1:5">
      <c r="A33" s="139">
        <v>5</v>
      </c>
      <c r="B33" s="139" t="s">
        <v>125</v>
      </c>
      <c r="C33" s="154">
        <v>0.28919107637785102</v>
      </c>
      <c r="D33" s="108">
        <v>4.0561020084722097</v>
      </c>
      <c r="E33" s="112">
        <f t="shared" si="1"/>
        <v>1302.5681771634584</v>
      </c>
    </row>
    <row r="34" spans="1:5">
      <c r="A34" s="139">
        <v>6</v>
      </c>
      <c r="B34" s="139" t="s">
        <v>131</v>
      </c>
      <c r="C34" s="154">
        <v>2.2206207405210399</v>
      </c>
      <c r="D34" s="108">
        <v>3.2945022664510599</v>
      </c>
      <c r="E34" s="112">
        <f t="shared" si="1"/>
        <v>48.359519765543013</v>
      </c>
    </row>
    <row r="35" spans="1:5">
      <c r="A35" s="139">
        <v>7</v>
      </c>
      <c r="B35" s="139" t="s">
        <v>119</v>
      </c>
      <c r="C35" s="154">
        <v>2.5071460774469903</v>
      </c>
      <c r="D35" s="108">
        <v>2.6327583719999099</v>
      </c>
      <c r="E35" s="112">
        <f t="shared" si="1"/>
        <v>5.0101705553922073</v>
      </c>
    </row>
    <row r="36" spans="1:5">
      <c r="A36" s="139">
        <v>8</v>
      </c>
      <c r="B36" s="139" t="s">
        <v>122</v>
      </c>
      <c r="C36" s="154">
        <v>2.77540710735467</v>
      </c>
      <c r="D36" s="108">
        <v>2.6298061380247102</v>
      </c>
      <c r="E36" s="112">
        <f t="shared" si="1"/>
        <v>-5.2461121449219377</v>
      </c>
    </row>
    <row r="37" spans="1:5" ht="15" customHeight="1">
      <c r="A37" s="139">
        <v>9</v>
      </c>
      <c r="B37" s="139" t="s">
        <v>113</v>
      </c>
      <c r="C37" s="154">
        <v>1.6575413437377902E-2</v>
      </c>
      <c r="D37" s="108">
        <v>2.3097132278059802</v>
      </c>
      <c r="E37" s="112">
        <f t="shared" si="1"/>
        <v>13834.57385863769</v>
      </c>
    </row>
    <row r="38" spans="1:5">
      <c r="A38" s="139">
        <v>10</v>
      </c>
      <c r="B38" s="139" t="s">
        <v>126</v>
      </c>
      <c r="C38" s="154">
        <v>1.7931305032148701</v>
      </c>
      <c r="D38" s="108">
        <v>1.9586131551999502</v>
      </c>
      <c r="E38" s="112">
        <f t="shared" si="1"/>
        <v>9.2287009611620192</v>
      </c>
    </row>
    <row r="39" spans="1:5">
      <c r="A39" s="139">
        <v>11</v>
      </c>
      <c r="B39" s="139" t="s">
        <v>124</v>
      </c>
      <c r="C39" s="154">
        <v>2.2085662039800398</v>
      </c>
      <c r="D39" s="108">
        <v>1.8170574207082701</v>
      </c>
      <c r="E39" s="112">
        <f t="shared" si="1"/>
        <v>-17.726830310372165</v>
      </c>
    </row>
    <row r="40" spans="1:5">
      <c r="A40" s="139">
        <v>12</v>
      </c>
      <c r="B40" s="139" t="s">
        <v>111</v>
      </c>
      <c r="C40" s="154">
        <v>1.7880711651228001</v>
      </c>
      <c r="D40" s="108">
        <v>1.7615263188027299</v>
      </c>
      <c r="E40" s="112">
        <f t="shared" si="1"/>
        <v>-1.4845520042960487</v>
      </c>
    </row>
    <row r="41" spans="1:5">
      <c r="A41" s="139">
        <v>13</v>
      </c>
      <c r="B41" s="139" t="s">
        <v>127</v>
      </c>
      <c r="C41" s="154">
        <v>0.50973723030134299</v>
      </c>
      <c r="D41" s="108">
        <v>1.33345537928566</v>
      </c>
      <c r="E41" s="112">
        <f t="shared" si="1"/>
        <v>161.59662273390489</v>
      </c>
    </row>
    <row r="42" spans="1:5">
      <c r="A42" s="139">
        <v>14</v>
      </c>
      <c r="B42" s="139" t="s">
        <v>129</v>
      </c>
      <c r="C42" s="154">
        <v>5.6357452708865203</v>
      </c>
      <c r="D42" s="108">
        <v>1.22697113190785</v>
      </c>
      <c r="E42" s="112">
        <f t="shared" si="1"/>
        <v>-78.22876881525832</v>
      </c>
    </row>
    <row r="43" spans="1:5">
      <c r="A43" s="140">
        <v>15</v>
      </c>
      <c r="B43" s="110" t="s">
        <v>37</v>
      </c>
      <c r="C43" s="146">
        <f>+C44-SUM(C29:C42)</f>
        <v>27.261598102224724</v>
      </c>
      <c r="D43" s="146">
        <f>+D44-SUM(D29:D42)</f>
        <v>17.902662640154745</v>
      </c>
      <c r="E43" s="112">
        <f t="shared" si="1"/>
        <v>-34.330105766272851</v>
      </c>
    </row>
    <row r="44" spans="1:5">
      <c r="A44" s="106"/>
      <c r="B44" s="109" t="s">
        <v>101</v>
      </c>
      <c r="C44" s="155">
        <v>259.74989812040297</v>
      </c>
      <c r="D44" s="156">
        <v>262.54262585926102</v>
      </c>
      <c r="E44" s="113">
        <f t="shared" si="1"/>
        <v>1.0751602826668147</v>
      </c>
    </row>
    <row r="45" spans="1:5">
      <c r="A45" s="98"/>
      <c r="B45" s="99"/>
      <c r="C45" s="100"/>
      <c r="D45" s="100"/>
      <c r="E45" s="101"/>
    </row>
  </sheetData>
  <mergeCells count="4">
    <mergeCell ref="A1:E1"/>
    <mergeCell ref="A2:E2"/>
    <mergeCell ref="A24:E24"/>
    <mergeCell ref="A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composition</vt:lpstr>
      <vt:lpstr>export</vt:lpstr>
      <vt:lpstr>Import</vt:lpstr>
      <vt:lpstr>partner</vt:lpstr>
      <vt:lpstr>export!Print_Area</vt:lpstr>
    </vt:vector>
  </TitlesOfParts>
  <Company>TEPC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TEPC</dc:creator>
  <cp:lastModifiedBy>user</cp:lastModifiedBy>
  <cp:lastPrinted>2022-08-08T09:22:08Z</cp:lastPrinted>
  <dcterms:created xsi:type="dcterms:W3CDTF">2022-07-25T08:04:46Z</dcterms:created>
  <dcterms:modified xsi:type="dcterms:W3CDTF">2024-09-27T06:25:41Z</dcterms:modified>
</cp:coreProperties>
</file>